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marcsteinlin/Library/CloudStorage/GoogleDrive-marc@complex.city/My Drive/COMPLEX(c)ity - SharedFolder/Clients &amp; Mandates/SDC New Urban Tools/SDC NewUrbanTool - Phase III/USP Tool/Project SelfAssessment Tool/"/>
    </mc:Choice>
  </mc:AlternateContent>
  <xr:revisionPtr revIDLastSave="0" documentId="13_ncr:1_{84876C5F-80D4-AF45-8BDE-33A4EE5E31F7}" xr6:coauthVersionLast="47" xr6:coauthVersionMax="47" xr10:uidLastSave="{00000000-0000-0000-0000-000000000000}"/>
  <workbookProtection lockStructure="1"/>
  <bookViews>
    <workbookView xWindow="-32400" yWindow="500" windowWidth="29880" windowHeight="21100" activeTab="3" xr2:uid="{00000000-000D-0000-FFFF-FFFF00000000}"/>
  </bookViews>
  <sheets>
    <sheet name="Instructions - Help" sheetId="7" r:id="rId1"/>
    <sheet name="Questionnaire" sheetId="5" r:id="rId2"/>
    <sheet name="RadarDiagram" sheetId="2" r:id="rId3"/>
    <sheet name="NumericAnalysis" sheetId="6" r:id="rId4"/>
    <sheet name="AnalyticalCalculations" sheetId="4" state="hidden" r:id="rId5"/>
    <sheet name="ResponsesList" sheetId="3"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6" l="1"/>
  <c r="M33" i="6"/>
  <c r="N32" i="6"/>
  <c r="M32" i="6"/>
  <c r="N31" i="6"/>
  <c r="M31" i="6"/>
  <c r="D31" i="6"/>
  <c r="N30" i="6"/>
  <c r="M30" i="6"/>
  <c r="N29" i="6"/>
  <c r="M29" i="6"/>
  <c r="N28" i="6"/>
  <c r="M28" i="6"/>
  <c r="D28" i="6"/>
  <c r="N27" i="6"/>
  <c r="M27" i="6"/>
  <c r="N26" i="6"/>
  <c r="M26" i="6"/>
  <c r="N25" i="6"/>
  <c r="M25" i="6"/>
  <c r="D25" i="6"/>
  <c r="N24" i="6"/>
  <c r="M24" i="6"/>
  <c r="N23" i="6"/>
  <c r="M23" i="6"/>
  <c r="N22" i="6"/>
  <c r="M22" i="6"/>
  <c r="D22" i="6"/>
  <c r="N21" i="6"/>
  <c r="M21" i="6"/>
  <c r="N20" i="6"/>
  <c r="M20" i="6"/>
  <c r="N19" i="6"/>
  <c r="M19" i="6"/>
  <c r="D19" i="6"/>
  <c r="N18" i="6"/>
  <c r="M18" i="6"/>
  <c r="N17" i="6"/>
  <c r="M17" i="6"/>
  <c r="N16" i="6"/>
  <c r="M16" i="6"/>
  <c r="D16" i="6"/>
  <c r="N15" i="6"/>
  <c r="M15" i="6"/>
  <c r="N14" i="6"/>
  <c r="M14" i="6"/>
  <c r="N13" i="6"/>
  <c r="M13" i="6"/>
  <c r="D13" i="6"/>
  <c r="N12" i="6"/>
  <c r="M12" i="6"/>
  <c r="N11" i="6"/>
  <c r="M11" i="6"/>
  <c r="N10" i="6"/>
  <c r="M10" i="6"/>
  <c r="D10" i="6"/>
  <c r="N9" i="6"/>
  <c r="M9" i="6"/>
  <c r="L9" i="6" s="1"/>
  <c r="N8" i="6"/>
  <c r="M8" i="6"/>
  <c r="N7" i="6"/>
  <c r="M7" i="6"/>
  <c r="L7" i="6" s="1"/>
  <c r="D7" i="6"/>
  <c r="N6" i="6"/>
  <c r="M6" i="6"/>
  <c r="N5" i="6"/>
  <c r="M5" i="6"/>
  <c r="N4" i="6"/>
  <c r="M4" i="6"/>
  <c r="D4" i="6"/>
  <c r="AC2" i="3"/>
  <c r="M34" i="4" s="1"/>
  <c r="C2" i="3"/>
  <c r="M8" i="4" s="1"/>
  <c r="O2" i="3"/>
  <c r="L20" i="4" s="1"/>
  <c r="B2" i="3"/>
  <c r="T2" i="3"/>
  <c r="L25" i="4" s="1"/>
  <c r="M2" i="3"/>
  <c r="M18" i="4" s="1"/>
  <c r="H2" i="3"/>
  <c r="P2" i="3"/>
  <c r="M21" i="4" s="1"/>
  <c r="AB2" i="3"/>
  <c r="M33" i="4" s="1"/>
  <c r="G2" i="3"/>
  <c r="L12" i="4" s="1"/>
  <c r="X2" i="3"/>
  <c r="M29" i="4" s="1"/>
  <c r="L2" i="3"/>
  <c r="M17" i="4" s="1"/>
  <c r="R2" i="3"/>
  <c r="M23" i="4" s="1"/>
  <c r="I2" i="3"/>
  <c r="M14" i="4" s="1"/>
  <c r="Z2" i="3"/>
  <c r="M31" i="4" s="1"/>
  <c r="AE2" i="3"/>
  <c r="M36" i="4" s="1"/>
  <c r="N2" i="3"/>
  <c r="L19" i="4" s="1"/>
  <c r="J2" i="3"/>
  <c r="M15" i="4" s="1"/>
  <c r="D2" i="3"/>
  <c r="M9" i="4" s="1"/>
  <c r="S2" i="3"/>
  <c r="M24" i="4" s="1"/>
  <c r="V2" i="3"/>
  <c r="L27" i="4" s="1"/>
  <c r="F2" i="3"/>
  <c r="L11" i="4" s="1"/>
  <c r="U2" i="3"/>
  <c r="M26" i="4" s="1"/>
  <c r="Y2" i="3"/>
  <c r="M30" i="4" s="1"/>
  <c r="E2" i="3"/>
  <c r="L10" i="4" s="1"/>
  <c r="W2" i="3"/>
  <c r="L28" i="4" s="1"/>
  <c r="K2" i="3"/>
  <c r="M16" i="4" s="1"/>
  <c r="AA2" i="3"/>
  <c r="M32" i="4" s="1"/>
  <c r="AD2" i="3"/>
  <c r="L35" i="4" s="1"/>
  <c r="Q2" i="3"/>
  <c r="M22" i="4" s="1"/>
  <c r="C31" i="4"/>
  <c r="C49" i="4" s="1"/>
  <c r="C34" i="4"/>
  <c r="C50" i="4" s="1"/>
  <c r="H6" i="4"/>
  <c r="L6" i="6" l="1"/>
  <c r="L17" i="6"/>
  <c r="L18" i="6"/>
  <c r="L32" i="6"/>
  <c r="L4" i="6"/>
  <c r="L14" i="6"/>
  <c r="L22" i="6"/>
  <c r="H22" i="6"/>
  <c r="I22" i="6" s="1"/>
  <c r="F22" i="6" s="1"/>
  <c r="H7" i="6"/>
  <c r="I7" i="6" s="1"/>
  <c r="G10" i="6"/>
  <c r="L12" i="6"/>
  <c r="L16" i="6"/>
  <c r="G22" i="6"/>
  <c r="L15" i="6"/>
  <c r="L21" i="6"/>
  <c r="L31" i="6"/>
  <c r="G28" i="6"/>
  <c r="G13" i="6"/>
  <c r="H4" i="6"/>
  <c r="I4" i="6" s="1"/>
  <c r="L10" i="6"/>
  <c r="H13" i="6"/>
  <c r="I13" i="6" s="1"/>
  <c r="H16" i="6"/>
  <c r="I16" i="6" s="1"/>
  <c r="L19" i="6"/>
  <c r="L26" i="6"/>
  <c r="L5" i="6"/>
  <c r="L30" i="6"/>
  <c r="G25" i="6"/>
  <c r="H19" i="6"/>
  <c r="I19" i="6" s="1"/>
  <c r="H25" i="6"/>
  <c r="I25" i="6" s="1"/>
  <c r="G31" i="6"/>
  <c r="H10" i="6"/>
  <c r="I10" i="6" s="1"/>
  <c r="G19" i="6"/>
  <c r="L8" i="6"/>
  <c r="G7" i="6"/>
  <c r="L13" i="6"/>
  <c r="L23" i="6"/>
  <c r="L28" i="6"/>
  <c r="L11" i="6"/>
  <c r="L24" i="6"/>
  <c r="L29" i="6"/>
  <c r="H31" i="6"/>
  <c r="I31" i="6" s="1"/>
  <c r="L27" i="6"/>
  <c r="L20" i="6"/>
  <c r="L33" i="6"/>
  <c r="H28" i="6"/>
  <c r="I28" i="6" s="1"/>
  <c r="G4" i="6"/>
  <c r="L25" i="6"/>
  <c r="G16" i="6"/>
  <c r="M20" i="4"/>
  <c r="K20" i="4" s="1"/>
  <c r="G45" i="4" s="1"/>
  <c r="M27" i="4"/>
  <c r="K27" i="4" s="1"/>
  <c r="H47" i="4" s="1"/>
  <c r="L34" i="4"/>
  <c r="K34" i="4" s="1"/>
  <c r="F50" i="4" s="1"/>
  <c r="L18" i="4"/>
  <c r="K18" i="4" s="1"/>
  <c r="H44" i="4" s="1"/>
  <c r="M10" i="4"/>
  <c r="K10" i="4" s="1"/>
  <c r="F42" i="4" s="1"/>
  <c r="M11" i="4"/>
  <c r="K11" i="4" s="1"/>
  <c r="G42" i="4" s="1"/>
  <c r="M28" i="4"/>
  <c r="K28" i="4" s="1"/>
  <c r="F48" i="4" s="1"/>
  <c r="L36" i="4"/>
  <c r="K36" i="4" s="1"/>
  <c r="H50" i="4" s="1"/>
  <c r="L26" i="4"/>
  <c r="K26" i="4" s="1"/>
  <c r="G47" i="4" s="1"/>
  <c r="M35" i="4"/>
  <c r="G34" i="4" s="1"/>
  <c r="H34" i="4" s="1"/>
  <c r="M19" i="4"/>
  <c r="K19" i="4" s="1"/>
  <c r="F45" i="4" s="1"/>
  <c r="M12" i="4"/>
  <c r="L8" i="4"/>
  <c r="K8" i="4" s="1"/>
  <c r="G41" i="4" s="1"/>
  <c r="L33" i="4"/>
  <c r="K33" i="4" s="1"/>
  <c r="H49" i="4" s="1"/>
  <c r="L32" i="4"/>
  <c r="K32" i="4" s="1"/>
  <c r="G49" i="4" s="1"/>
  <c r="L9" i="4"/>
  <c r="K9" i="4" s="1"/>
  <c r="H41" i="4" s="1"/>
  <c r="L17" i="4"/>
  <c r="K17" i="4" s="1"/>
  <c r="G44" i="4" s="1"/>
  <c r="L21" i="4"/>
  <c r="F19" i="4" s="1"/>
  <c r="L29" i="4"/>
  <c r="K29" i="4" s="1"/>
  <c r="G48" i="4" s="1"/>
  <c r="M25" i="4"/>
  <c r="K25" i="4" s="1"/>
  <c r="F47" i="4" s="1"/>
  <c r="L14" i="4"/>
  <c r="K14" i="4" s="1"/>
  <c r="G43" i="4" s="1"/>
  <c r="L22" i="4"/>
  <c r="K22" i="4" s="1"/>
  <c r="F46" i="4" s="1"/>
  <c r="L15" i="4"/>
  <c r="K15" i="4" s="1"/>
  <c r="H43" i="4" s="1"/>
  <c r="L23" i="4"/>
  <c r="L31" i="4"/>
  <c r="M13" i="4"/>
  <c r="G13" i="4" s="1"/>
  <c r="H13" i="4" s="1"/>
  <c r="L30" i="4"/>
  <c r="K30" i="4" s="1"/>
  <c r="H48" i="4" s="1"/>
  <c r="L16" i="4"/>
  <c r="L24" i="4"/>
  <c r="K24" i="4" s="1"/>
  <c r="H46" i="4" s="1"/>
  <c r="G31" i="4"/>
  <c r="H31" i="4" s="1"/>
  <c r="L13" i="4"/>
  <c r="F10" i="4"/>
  <c r="G22" i="4"/>
  <c r="H22" i="4" s="1"/>
  <c r="G16" i="4"/>
  <c r="H16" i="4" s="1"/>
  <c r="F7" i="6" l="1"/>
  <c r="F10" i="6"/>
  <c r="F13" i="6"/>
  <c r="F16" i="6"/>
  <c r="F25" i="6"/>
  <c r="F4" i="6"/>
  <c r="F28" i="6"/>
  <c r="F19" i="6"/>
  <c r="F31" i="6"/>
  <c r="C28" i="4"/>
  <c r="C48" i="4" s="1"/>
  <c r="F34" i="4"/>
  <c r="E34" i="4" s="1"/>
  <c r="E50" i="4" s="1"/>
  <c r="G28" i="4"/>
  <c r="H28" i="4" s="1"/>
  <c r="F25" i="4"/>
  <c r="G10" i="4"/>
  <c r="H10" i="4" s="1"/>
  <c r="E10" i="4" s="1"/>
  <c r="E42" i="4" s="1"/>
  <c r="K35" i="4"/>
  <c r="G50" i="4" s="1"/>
  <c r="G19" i="4"/>
  <c r="H19" i="4" s="1"/>
  <c r="E19" i="4" s="1"/>
  <c r="E45" i="4" s="1"/>
  <c r="K12" i="4"/>
  <c r="H42" i="4" s="1"/>
  <c r="F31" i="4"/>
  <c r="E31" i="4" s="1"/>
  <c r="E49" i="4" s="1"/>
  <c r="F16" i="4"/>
  <c r="E16" i="4" s="1"/>
  <c r="E44" i="4" s="1"/>
  <c r="G25" i="4"/>
  <c r="H25" i="4" s="1"/>
  <c r="K21" i="4"/>
  <c r="H45" i="4" s="1"/>
  <c r="K16" i="4"/>
  <c r="F44" i="4" s="1"/>
  <c r="F22" i="4"/>
  <c r="E22" i="4" s="1"/>
  <c r="E46" i="4" s="1"/>
  <c r="F13" i="4"/>
  <c r="E13" i="4" s="1"/>
  <c r="E43" i="4" s="1"/>
  <c r="K23" i="4"/>
  <c r="G46" i="4" s="1"/>
  <c r="F28" i="4"/>
  <c r="K31" i="4"/>
  <c r="F49" i="4" s="1"/>
  <c r="K13" i="4"/>
  <c r="F43" i="4" s="1"/>
  <c r="L7" i="4"/>
  <c r="F7" i="4" s="1"/>
  <c r="M7" i="4"/>
  <c r="G7" i="4" s="1"/>
  <c r="H7" i="4" s="1"/>
  <c r="C25" i="4" l="1"/>
  <c r="C47" i="4" s="1"/>
  <c r="E25" i="4"/>
  <c r="E47" i="4" s="1"/>
  <c r="E28" i="4"/>
  <c r="E48" i="4" s="1"/>
  <c r="E7" i="4"/>
  <c r="E41" i="4" s="1"/>
  <c r="K7" i="4"/>
  <c r="F41" i="4" s="1"/>
  <c r="C22" i="4" l="1"/>
  <c r="C46" i="4" s="1"/>
  <c r="C19" i="4" l="1"/>
  <c r="C45" i="4" s="1"/>
  <c r="C16" i="4" l="1"/>
  <c r="C44" i="4" s="1"/>
  <c r="C13" i="4" l="1"/>
  <c r="C43" i="4" s="1"/>
  <c r="C7" i="4" l="1"/>
  <c r="C41" i="4" s="1"/>
  <c r="C10" i="4"/>
  <c r="C42" i="4" s="1"/>
</calcChain>
</file>

<file path=xl/sharedStrings.xml><?xml version="1.0" encoding="utf-8"?>
<sst xmlns="http://schemas.openxmlformats.org/spreadsheetml/2006/main" count="216" uniqueCount="107">
  <si>
    <t>Timestamp</t>
  </si>
  <si>
    <t>Does the initiative gather geo-referenced data (e.g. multiple data layers incl. social data captured in a GIS), allowing for spatial-driven analysis?</t>
  </si>
  <si>
    <t>Does the initiative empower communities to gain a better understanding of their own place by capacitating them to interpret and own spatial data, incl. how to use it for decision-making, increased transparency and holding institutions accountable?</t>
  </si>
  <si>
    <t>Does the initiative create, establish &amp; secure the responsible, transparent and equitable management of spatial data &amp; information, making it publicly accessible and therefore a source for innovation, good governance, citizen empowerment and business promotion?</t>
  </si>
  <si>
    <t>Does the initiative leverage the growing concentration and diversification of urban-driven economies (trade, service provision, work &amp; jobs, cross-fertilisation of knowledge &amp; ideas, etc.) for a rise in standard of living and wellbeing for the entire population, containing growing inequality (leave no-one behind)?</t>
  </si>
  <si>
    <t>Does the initiative ensure that the economic "dividend" of urbanisation is being leveraged to sustain and fund the basic functions (services, infrastructure maintenance and development) of the urban system to the benefit of all its residents and "users"?</t>
  </si>
  <si>
    <t>Does the initiative support and develop a functional balance between what citizens produce and what they consume in the urban system and hence lead to a robust balance between the two sides?</t>
  </si>
  <si>
    <t>Does the initiative leverage and enhance the possibilities for both individuals and businesses to benefit from opportunities arising from linkages and synergies in webs of transactions (production &amp; supply chains, trade, service networks) across urban systems, increasing individual and collective wealth and well-being?</t>
  </si>
  <si>
    <t>Does the initiative strengthen well-managed, -coordinated, harmonised and efficient interconnections between urban centres of different size and their hinterland and along corridors to reduce costs, leverage synergies and increase value-creation on the rural-urban continuum?</t>
  </si>
  <si>
    <t>Does the initiative create and support urban strategies which aim at horizontal coordination between adjacent urban centres (i.e. across entire inter-urban, regional and national systems) to promote complementary functions and more efficient transactions between them?</t>
  </si>
  <si>
    <t>Does the initiative adopt a spatial perspective on service delivery, allowing the identification of spatial segregation and local specificities, i.e. areas of high coverage or neglect and resulting disbalances and inequalities (→ leave no space behind)?</t>
  </si>
  <si>
    <t>Does the initiative build plans for operation, distribution and access to basic service delivery in harmony with the structure and interdependencies of the urban system (incl. hinterlands), allowing to harness spatial structures and locational advantages (e.g. primary/ seconday/ tertiary services tied to the optimal nodes in the system)?</t>
  </si>
  <si>
    <t>Does the initiative strategise, plan and deliver basic services in a forward-looking manner, making already today provisions for anticipated urban growth and development of the future?</t>
  </si>
  <si>
    <t>Does the initiative promote inclusive and equitable participation of all citizens (including "visitors") in all aspects of urban life, including housing, public spaces, services, transportation, economic activities, leisure), through reducing spatial, financial, legal, cultural, institutional barriers, which can lead to marginalisation and exclusion?</t>
  </si>
  <si>
    <t>Does the initiative actively promote the inclusive participation of disenfranchised groups, which tend to be left behind or further marginalised in the urban system, i.e. being unable to participate fully in urban life and enjoying urban benefits?</t>
  </si>
  <si>
    <t>Does the initiative promote active citizenship, i.e. broad participation of the entire population in determining the future form and function of the places they inhabit, of urban systems and functions through the creation of adequate opportunities to engage, understand and have a meaningful voice?</t>
  </si>
  <si>
    <t>Does the initiative consider and possibly strengthen informal systems to substitute formal systems (in their absence), as they are often the sole path for many citizens to get services, participate in economic activities, secure their subsistance, organise power &amp; influence?</t>
  </si>
  <si>
    <t>Does the initiative acknowledge and leverage the strengths of informal systems by facilitating their recognition, legalisation and capacitation until more formalised systems are able to perform sufficiently?</t>
  </si>
  <si>
    <t>Does the initiative mitigate and transform the exclusionary, inequitable and intransparent dynamics of informal systems through strengthening principles of good governance (inclusion, transparency &amp; accountability) and gently introducing a degree of formalisation (regulation)?</t>
  </si>
  <si>
    <t>Does the initiative attend to inclusive and adequate urban transportation planning (public transportation &amp; other sustainable forms of transportation like walking), its affordability and safety, which includes corresponding social policy development?</t>
  </si>
  <si>
    <t>Does the initiative promote the reduction of mental, cultural, social and legal barriers as a key factor in making infrastructure, services and opportunities available and reachable for all?</t>
  </si>
  <si>
    <t>Does the initiative support spatial and land use planning as a key component to ensure equal and affordable access by placing infrastructures, services, opportunities etc. in favourable locations?</t>
  </si>
  <si>
    <t>Does the initiative support equitable and inclusive land use (e.g. social housing in favourable/ central locations with respect to workplaces &amp; residences) to maximise overall benefits; this includes regulating land management (e.g. land cadastres, ...) and the mitigation of negative externalities of changing land use (such as gentrification, evictions, expulsions, land conflicts, etc?)?</t>
  </si>
  <si>
    <t>Does the initiative build systems which capture land value increases, which can be used to fund urban development and maintain urban functionality for the benefit of the broad public?</t>
  </si>
  <si>
    <t>Does the initiative develop spatial strategies and plans that devise land considering a broad spectrum of needs, as well as efficient land use in growing urban spaces, avoiding negative path dependencies and sunken costs that risk turning into adverse conditions for future developments?</t>
  </si>
  <si>
    <t>Does the initiative scout actively for novel ways, instruments and technologies to deliver services and increase public participation, transparency and accountability (from private, especially local businesses as well as public institutions), and to harnessed their potential for broadly beneficial and more inclusive development?</t>
  </si>
  <si>
    <t>Does the initiative promote an innovation-driven entrepreneurship culture and milieu, support innovation hubs, access to finance for start-ups, and legal and policy frameworks conducive to the promotion of innovative enterprises for sustainable economic growth through innovation?</t>
  </si>
  <si>
    <t>Does the initiative actively watch out for, mitigate, and contain socio-economic divisions and exclusion caused by innovation-induced inequalities, competition for resources, and exclusionary tendencies in newly emerging economies?</t>
  </si>
  <si>
    <t>Does the initiative anticipate and respond to emerging requirements for infrastructure and basic services caused by increasing populations, which will lead to new concentrations, causing new opportunities as well as stress, congestion and competition?</t>
  </si>
  <si>
    <t>Does the initiative anticipate and manage growing demand and competition for land (and its rising costs) to accommodate growing populations and infrastructure, as well as densifying activities (social, economic, cultural)?</t>
  </si>
  <si>
    <t>Does the initiative densify infrastructure and services in existing locations, minimising the consumption of new land, avoiding sprawl and reducing the consumption of natural resources?</t>
  </si>
  <si>
    <t xml:space="preserve">Scale: from 0 to </t>
  </si>
  <si>
    <t>Dimension</t>
  </si>
  <si>
    <t>Ideal Importance</t>
  </si>
  <si>
    <t>Measured Presence</t>
  </si>
  <si>
    <t>Key Element</t>
  </si>
  <si>
    <t>Value on dimension</t>
  </si>
  <si>
    <t>Sum of scores</t>
  </si>
  <si>
    <t>Questions answered</t>
  </si>
  <si>
    <t>Development Intervention</t>
  </si>
  <si>
    <t>Average</t>
  </si>
  <si>
    <t># of answers</t>
  </si>
  <si>
    <t>Spatial Data/ Information</t>
  </si>
  <si>
    <t>To gather geo-referenced data (e.g. multiple data layers incl. social data captured in a GIS), allowing for spatial-driven analysis.</t>
  </si>
  <si>
    <t>To empower communities to gain a better understanding of their own place by capacitating them to interpret and own spatial data, incl. how to use it for decision-making, increased transparency and holding institutions accountable.</t>
  </si>
  <si>
    <t>To create, establish &amp; secure the responsible, transparent and equitable management of spatial data &amp; information, making it publicly accessible and therefore a source for innovation, good governance, citizen empowerment and business promotion.</t>
  </si>
  <si>
    <t>Economic Engine</t>
  </si>
  <si>
    <t>To leverage the growing concentration and diversification of urban-driven economies (trade, service provision, work &amp; jobs, cross-fertilisation of knowledge &amp; ideas, etc.) for a rise in standard of living and wellbeing for the entire population, containing growing inequality (leave no-one behind).</t>
  </si>
  <si>
    <t>To ensure that the economic "dividend" of urbanisation is being leveraged to sustain and fund the basic functions (services, infrastructure maintenance and development) of the urban system to the benefit of all its residents and "users".</t>
  </si>
  <si>
    <t>To support and develop a functional balance between what citizens produce and what they consume in the urban system and hence lead to a robust balance between the two sides.</t>
  </si>
  <si>
    <t>Transactions</t>
  </si>
  <si>
    <t>To leverage and enhance the possibilities for both individuals and businesses to benefit from opportunities arising from linkages and synergies in webs of transactions (production &amp; supply chains, trade, service networks) across urban systems, increasing individual and collective wealth and well-being.</t>
  </si>
  <si>
    <t>To strengthen well-managed, -coordinated, harmonised and efficient interconnections between urban centres of different size and their hinterland and along corridors to reduce costs, leverage synergies and increase value-creation on the rural-urban continuum.</t>
  </si>
  <si>
    <t>To create and support urban strategies which aim at horizontal coordination between adjacent urban centres (i.e. across entire inter-urban, regional and national systems) to promote complementary functions and more efficient transactions between them.</t>
  </si>
  <si>
    <t>Basic Services</t>
  </si>
  <si>
    <t>To adopt a spatial perspective on service delivery, allowing the identification of spatial segregation and local specificities, i.e. areas of high coverage or neglect and resulting disbalances and inequalities (→ leave no space behind).</t>
  </si>
  <si>
    <t>To build plans for operation, distribution and access to basic service delivery in harmony with the structure and interdependencies of the urban system (incl. hinterlands), allowing to harness spatial structures and locational advantages (e.g. primary/ seconday/ tertiary services tied to the optimal nodes in the system).</t>
  </si>
  <si>
    <t>To strategise, plan and deliver basic services in a forward-looking manner, making already today provisions for anticipated urban growth and development of the future.</t>
  </si>
  <si>
    <t>Spatial Justice</t>
  </si>
  <si>
    <t>To promote inclusive and equitable participation of all citizens (including "visitors") in all aspects of urban life, including housing, public spaces, services, transportation, economic activities, leisure), through reducing spatial, financial, legal, cultural, institutional barriers, which can lead to marginalisation and exclusion.</t>
  </si>
  <si>
    <t>To actively promote the inclusive participation of disenfranchised groups, which tend to be left behind or further marginalised in the urban system, i.e. being unable to participate fully in urban life and enjoying urban benefits.</t>
  </si>
  <si>
    <t>To promote active citizenship, i.e. broad participation of the entire population in determining the future form and function of the places they inhabit, of urban systems and functions through the creation of adequate opportunities to engage, understand and have a meaningful voice.</t>
  </si>
  <si>
    <t>Informal Systems</t>
  </si>
  <si>
    <t>To consider and possibly strengthen informal systems to substitute formal systems (in their absence), as they are often the sole path for many citizens to get services, participate in economic activities, secure their subsistance, organise power &amp; influence.</t>
  </si>
  <si>
    <t>To acknowledge and leverage the strengths of informal systems by facilitating their recognition, legalisation and capacitation until more formalised systems are able to perform sufficiently.</t>
  </si>
  <si>
    <t>To mitigate and transform the exclusionary, inequitable and intransparent dynamics of informal systems through strengthening principles of good governance (inclusion, transparency &amp; accountability) and gently introducing a degree of formalisation (regulation).</t>
  </si>
  <si>
    <t>Accessibility</t>
  </si>
  <si>
    <t>To attend to inclusive and adequate urban transportation planning (public transportation &amp; other sustainable forms of transportation like walking), its affordability and safety, which includes corresponding social policy development.</t>
  </si>
  <si>
    <t>To promote the reduction of mental, cultural, social and legal barriers as a key factor in making infrastructure, services and opportunities available and reachable for all.</t>
  </si>
  <si>
    <t>To support spatial and land use planning as a key component to ensure equal and affordable access by placing infrastructures, services, opportunities etc. in favourable locations.</t>
  </si>
  <si>
    <t>Land</t>
  </si>
  <si>
    <t>To support equitable and inclusive land use (e.g. social housing in favourable/ central locations with respect to workplaces &amp; residences) to maximise overall benefits; this includes regulating land management (e.g. land cadastres, ...) and the mitigation of negative externalities of changing land use (such as gentrification, evictions, expulsions, land conflicts, etc.).</t>
  </si>
  <si>
    <t>To build systems which capture land value increases, which can be used to fund urban development and maintain urban functionality for the benefit of the broad public.</t>
  </si>
  <si>
    <t>To develop spatial strategies and plans that devise land considering a broad spectrum of needs, as well as efficient land use in growing urban spaces, avoiding negative path dependencies and sunken costs that risk turning into adverse conditions for future developments.</t>
  </si>
  <si>
    <t>Innovation</t>
  </si>
  <si>
    <t>To scout actively for novel ways, instruments and technologies to deliver services and increase public participation, transparency and accountability (from private, especially local businesses as well as public institutions), and to harnessed their potential for broadly beneficial and more inclusive development.</t>
  </si>
  <si>
    <t>To promote an innovation-driven entrepreneurship culture and milieu, support innovation hubs, access to finance for start-ups, and legal and policy frameworks conducive to the promotion of innovative enterprises for sustainable economic growth through innovation.</t>
  </si>
  <si>
    <t>To actively watch out for, mitigate, and contain socio-economic divisions and exclusion caused by innovation-induced inequalities, competition for resources, and exclusionary tendencies in newly emerging economies.</t>
  </si>
  <si>
    <t>Intensification</t>
  </si>
  <si>
    <t>To anticipate and respond to emerging requirements for infrastructure and basic services caused by increasing populations, which will lead to new concentrations, causing new opportunities as well as stress, congestion and competition.</t>
  </si>
  <si>
    <t>To anticipate and manage growing demand and competition for land (and its rising costs) to accommodate growing populations and infrastructure, as well as densifying activities (social, economic, cultural).</t>
  </si>
  <si>
    <t>To densify infrastructure and services in existing locations, minimising the consumption of new land, avoiding sprawl and reducing the consumption of natural resources.</t>
  </si>
  <si>
    <t>Ideal</t>
  </si>
  <si>
    <t>Measured</t>
  </si>
  <si>
    <t>Factor 1</t>
  </si>
  <si>
    <t>Factor 2</t>
  </si>
  <si>
    <t>Factor 3</t>
  </si>
  <si>
    <t>Question</t>
  </si>
  <si>
    <t>Your Value</t>
  </si>
  <si>
    <t>Measuring the Presence</t>
  </si>
  <si>
    <t>For every dimension/ question, enter an integral number between 0 (meaning "not at all") and 5 (meaning "fully").
No entries other than 0-1-2-3-4-5 are permitted.</t>
  </si>
  <si>
    <t>Description</t>
  </si>
  <si>
    <t xml:space="preserve">Granular spatialised data/ information is a key to understand the specific features (= morphology) and dynamics of a location (→ context) and its generation, interpretation and management is essential for empowerment and rational choice making. </t>
  </si>
  <si>
    <t>Urban centres show agglomeration effects, leading to endogenous growth and yielding an urban dividend, i.e. creating new values and assets and therefore funds to further sustain the function and evolution of the urban centres.</t>
  </si>
  <si>
    <t>Diverse and many transactions (like transportation, trade, commodity chains, service systems, resource sharing, ...) across urban systems are the key to value generation and efficiency; the creation and leveraging of opportunities make urban systems more productive, functional &amp; efficient.</t>
  </si>
  <si>
    <t>Basic services become increasingly complex, interdependent and their efficiency becomes dependent on the alignment with the underlying structure of the urban system and the consideration of growing demand.</t>
  </si>
  <si>
    <t>Urban systems manage (facilitate or prevent) the participation of communities and people in their spaces' social, political and economic life (incl. public spaces, services, amenities and opportunities), thus increasing or reducing marginalisation.</t>
  </si>
  <si>
    <t>In the absence of formal systems, informal systems are the only yet valid substitution, filling the void, often constituting the prodigious majority of urban society.</t>
  </si>
  <si>
    <t>In urban systems, accessibility depends on physical connectivity, the form of land use and mobility, which all are determined by social policy, transportation policy and urban planning.</t>
  </si>
  <si>
    <t>The importance and value of land transform in urban systems, sustained and harnessed through active management of land rights, tenure, security and registration.</t>
  </si>
  <si>
    <t>Innovation (e.g. green technologies, digital tools and technologies, etc.) is a byproduct of urban growth, which can be harnessed to drive economic growth (entrepreneurship), participation, political transparency &amp; accountability, eco-management, etc.</t>
  </si>
  <si>
    <t>Urban growth leads to higher densities and frequencies on every level, i.e. in terms of people in an area, its built environment, social and economic interaction, which increase efficiency on the one side but leads to competition and conflict as well as higher stress, congestion and elimination of natural resources on the other side.</t>
  </si>
  <si>
    <r>
      <t xml:space="preserve">Urbanisation-Sensitive Programming: </t>
    </r>
    <r>
      <rPr>
        <b/>
        <sz val="28"/>
        <color rgb="FF000000"/>
        <rFont val="Arial"/>
        <family val="2"/>
        <scheme val="minor"/>
      </rPr>
      <t>Self-Assessment</t>
    </r>
  </si>
  <si>
    <t>Value</t>
  </si>
  <si>
    <t>The Ideal Importance</t>
  </si>
  <si>
    <t>Analysing Urbanisation Sensitivity: the Ideal &amp; Measured Importance in Figures</t>
  </si>
  <si>
    <t>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</si>
</sst>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scheme val="minor"/>
    </font>
    <font>
      <sz val="10"/>
      <color theme="1"/>
      <name val="Arial"/>
      <family val="2"/>
      <scheme val="minor"/>
    </font>
    <font>
      <b/>
      <sz val="10"/>
      <color theme="1"/>
      <name val="Arial"/>
      <family val="2"/>
      <scheme val="minor"/>
    </font>
    <font>
      <sz val="10"/>
      <color theme="1"/>
      <name val="Arial"/>
      <family val="2"/>
    </font>
    <font>
      <i/>
      <sz val="10"/>
      <color theme="1"/>
      <name val="Arial"/>
      <family val="2"/>
      <scheme val="minor"/>
    </font>
    <font>
      <b/>
      <sz val="14"/>
      <color theme="1"/>
      <name val="Arial"/>
      <family val="2"/>
    </font>
    <font>
      <sz val="10"/>
      <name val="Arial"/>
      <family val="2"/>
    </font>
    <font>
      <i/>
      <sz val="12"/>
      <color theme="1"/>
      <name val="Arial"/>
      <family val="2"/>
    </font>
    <font>
      <sz val="14"/>
      <color theme="1"/>
      <name val="Arial"/>
      <family val="2"/>
    </font>
    <font>
      <sz val="10"/>
      <color rgb="FF000000"/>
      <name val="Arial"/>
      <family val="2"/>
      <scheme val="minor"/>
    </font>
    <font>
      <sz val="12"/>
      <color rgb="FF000000"/>
      <name val="Arial (Body)"/>
    </font>
    <font>
      <sz val="16"/>
      <color rgb="FF000000"/>
      <name val="Arial"/>
      <family val="2"/>
      <scheme val="minor"/>
    </font>
    <font>
      <sz val="12"/>
      <color rgb="FF000000"/>
      <name val="Arial"/>
      <family val="2"/>
      <scheme val="minor"/>
    </font>
    <font>
      <b/>
      <sz val="16"/>
      <color theme="1"/>
      <name val="Arial"/>
      <family val="2"/>
      <scheme val="minor"/>
    </font>
    <font>
      <sz val="20"/>
      <color rgb="FF000000"/>
      <name val="Arial (Body)"/>
    </font>
    <font>
      <i/>
      <sz val="14"/>
      <color rgb="FF000000"/>
      <name val="Arial"/>
      <family val="2"/>
      <scheme val="minor"/>
    </font>
    <font>
      <i/>
      <sz val="14"/>
      <color rgb="FF000000"/>
      <name val="Arial (Body)"/>
    </font>
    <font>
      <sz val="12"/>
      <color theme="1"/>
      <name val="Arial"/>
      <family val="2"/>
    </font>
    <font>
      <b/>
      <sz val="24"/>
      <color theme="0"/>
      <name val="Arial"/>
      <family val="2"/>
      <scheme val="minor"/>
    </font>
    <font>
      <b/>
      <sz val="16"/>
      <color rgb="FF000000"/>
      <name val="Arial"/>
      <family val="2"/>
      <scheme val="minor"/>
    </font>
    <font>
      <sz val="24"/>
      <color rgb="FF000000"/>
      <name val="Arial"/>
      <family val="2"/>
      <scheme val="minor"/>
    </font>
    <font>
      <sz val="28"/>
      <color rgb="FF000000"/>
      <name val="Arial"/>
      <family val="2"/>
      <scheme val="minor"/>
    </font>
    <font>
      <b/>
      <sz val="28"/>
      <color rgb="FF000000"/>
      <name val="Arial"/>
      <family val="2"/>
      <scheme val="minor"/>
    </font>
    <font>
      <sz val="10"/>
      <color theme="0"/>
      <name val="Arial"/>
      <family val="2"/>
    </font>
    <font>
      <b/>
      <sz val="18"/>
      <color theme="1"/>
      <name val="Arial"/>
      <family val="2"/>
      <scheme val="minor"/>
    </font>
    <font>
      <b/>
      <sz val="18"/>
      <color rgb="FF000000"/>
      <name val="Arial"/>
      <family val="2"/>
      <scheme val="minor"/>
    </font>
    <font>
      <b/>
      <sz val="18"/>
      <name val="Arial"/>
      <family val="2"/>
      <scheme val="minor"/>
    </font>
    <font>
      <sz val="9"/>
      <color theme="1"/>
      <name val="Arial"/>
      <family val="2"/>
    </font>
    <font>
      <sz val="14"/>
      <color theme="0"/>
      <name val="Arial"/>
      <family val="2"/>
    </font>
  </fonts>
  <fills count="19">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theme="5"/>
        <bgColor theme="5"/>
      </patternFill>
    </fill>
    <fill>
      <patternFill patternType="solid">
        <fgColor theme="5" tint="0.79998168889431442"/>
        <bgColor indexed="64"/>
      </patternFill>
    </fill>
    <fill>
      <patternFill patternType="solid">
        <fgColor theme="4"/>
        <bgColor theme="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6A51A1"/>
        <bgColor rgb="FFFFF2CC"/>
      </patternFill>
    </fill>
    <fill>
      <patternFill patternType="solid">
        <fgColor rgb="FFCC499A"/>
        <bgColor rgb="FFFFF2CC"/>
      </patternFill>
    </fill>
    <fill>
      <patternFill patternType="solid">
        <fgColor rgb="FFED1359"/>
        <bgColor rgb="FFFFF2CC"/>
      </patternFill>
    </fill>
    <fill>
      <patternFill patternType="solid">
        <fgColor rgb="FFF15A22"/>
        <bgColor rgb="FFFFF2CC"/>
      </patternFill>
    </fill>
    <fill>
      <patternFill patternType="solid">
        <fgColor rgb="FFFED600"/>
        <bgColor rgb="FFFFF2CC"/>
      </patternFill>
    </fill>
    <fill>
      <patternFill patternType="solid">
        <fgColor rgb="FF98CA3C"/>
        <bgColor rgb="FFFFF2CC"/>
      </patternFill>
    </fill>
    <fill>
      <patternFill patternType="solid">
        <fgColor rgb="FF6BBD44"/>
        <bgColor rgb="FFFFF2CC"/>
      </patternFill>
    </fill>
    <fill>
      <patternFill patternType="solid">
        <fgColor rgb="FF6FC6AD"/>
        <bgColor rgb="FFFFF2CC"/>
      </patternFill>
    </fill>
    <fill>
      <patternFill patternType="solid">
        <fgColor rgb="FF4A91CD"/>
        <bgColor rgb="FFFFF2CC"/>
      </patternFill>
    </fill>
    <fill>
      <patternFill patternType="solid">
        <fgColor rgb="FF3B52A5"/>
        <bgColor rgb="FFFFF2CC"/>
      </patternFill>
    </fill>
  </fills>
  <borders count="19">
    <border>
      <left/>
      <right/>
      <top/>
      <bottom/>
      <diagonal/>
    </border>
    <border>
      <left style="thin">
        <color rgb="FF000000"/>
      </left>
      <right style="thin">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right style="thin">
        <color rgb="FF000000"/>
      </right>
      <top style="thick">
        <color rgb="FF000000"/>
      </top>
      <bottom style="thin">
        <color rgb="FF000000"/>
      </bottom>
      <diagonal/>
    </border>
    <border>
      <left/>
      <right style="thin">
        <color rgb="FF000000"/>
      </right>
      <top style="thin">
        <color rgb="FF000000"/>
      </top>
      <bottom/>
      <diagonal/>
    </border>
    <border>
      <left/>
      <right/>
      <top/>
      <bottom style="medium">
        <color rgb="FF000000"/>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style="thin">
        <color theme="4"/>
      </left>
      <right/>
      <top style="thin">
        <color theme="4"/>
      </top>
      <bottom/>
      <diagonal/>
    </border>
    <border>
      <left/>
      <right/>
      <top style="thin">
        <color theme="4"/>
      </top>
      <bottom/>
      <diagonal/>
    </border>
    <border>
      <left style="thin">
        <color theme="5"/>
      </left>
      <right/>
      <top/>
      <bottom/>
      <diagonal/>
    </border>
    <border>
      <left/>
      <right/>
      <top style="thick">
        <color rgb="FF000000"/>
      </top>
      <bottom style="hair">
        <color theme="0"/>
      </bottom>
      <diagonal/>
    </border>
    <border>
      <left/>
      <right/>
      <top style="hair">
        <color theme="0"/>
      </top>
      <bottom style="hair">
        <color theme="0"/>
      </bottom>
      <diagonal/>
    </border>
    <border>
      <left/>
      <right/>
      <top style="hair">
        <color theme="0"/>
      </top>
      <bottom style="thick">
        <color rgb="FF000000"/>
      </bottom>
      <diagonal/>
    </border>
    <border>
      <left/>
      <right/>
      <top/>
      <bottom style="hair">
        <color theme="0"/>
      </bottom>
      <diagonal/>
    </border>
  </borders>
  <cellStyleXfs count="1">
    <xf numFmtId="0" fontId="0" fillId="0" borderId="0"/>
  </cellStyleXfs>
  <cellXfs count="140">
    <xf numFmtId="0" fontId="0" fillId="0" borderId="0" xfId="0"/>
    <xf numFmtId="0" fontId="2" fillId="2" borderId="0" xfId="0" applyFont="1" applyFill="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4" fillId="0" borderId="0" xfId="0" applyFont="1"/>
    <xf numFmtId="0" fontId="1" fillId="0" borderId="0" xfId="0" applyFont="1" applyAlignment="1">
      <alignment horizontal="right"/>
    </xf>
    <xf numFmtId="0" fontId="1" fillId="0" borderId="0" xfId="0" applyFont="1" applyAlignment="1">
      <alignment horizontal="left"/>
    </xf>
    <xf numFmtId="0" fontId="5" fillId="0" borderId="6" xfId="0" applyFont="1" applyBorder="1" applyAlignment="1">
      <alignment wrapText="1"/>
    </xf>
    <xf numFmtId="0" fontId="7" fillId="0" borderId="0" xfId="0" applyFont="1" applyAlignment="1">
      <alignment wrapText="1"/>
    </xf>
    <xf numFmtId="0" fontId="7" fillId="2" borderId="0" xfId="0" applyFont="1" applyFill="1" applyAlignment="1">
      <alignment wrapText="1"/>
    </xf>
    <xf numFmtId="0" fontId="3" fillId="2" borderId="8" xfId="0" applyFont="1" applyFill="1" applyBorder="1" applyAlignment="1">
      <alignment vertical="top" wrapText="1"/>
    </xf>
    <xf numFmtId="2" fontId="3" fillId="0" borderId="8" xfId="0" applyNumberFormat="1" applyFont="1" applyBorder="1" applyAlignment="1">
      <alignment horizontal="right" vertical="top"/>
    </xf>
    <xf numFmtId="0" fontId="3" fillId="0" borderId="8" xfId="0" applyFont="1" applyBorder="1" applyAlignment="1">
      <alignment horizontal="right" vertical="top"/>
    </xf>
    <xf numFmtId="0" fontId="3" fillId="2" borderId="0" xfId="0" applyFont="1" applyFill="1" applyAlignment="1">
      <alignment vertical="top" wrapText="1"/>
    </xf>
    <xf numFmtId="2" fontId="3" fillId="0" borderId="0" xfId="0" applyNumberFormat="1" applyFont="1" applyAlignment="1">
      <alignment horizontal="right" vertical="top"/>
    </xf>
    <xf numFmtId="0" fontId="3" fillId="0" borderId="0" xfId="0" applyFont="1" applyAlignment="1">
      <alignment horizontal="right" vertical="top"/>
    </xf>
    <xf numFmtId="0" fontId="3" fillId="2" borderId="11" xfId="0" applyFont="1" applyFill="1" applyBorder="1" applyAlignment="1">
      <alignment vertical="top" wrapText="1"/>
    </xf>
    <xf numFmtId="2" fontId="3" fillId="0" borderId="11" xfId="0" applyNumberFormat="1" applyFont="1" applyBorder="1" applyAlignment="1">
      <alignment horizontal="right" vertical="top"/>
    </xf>
    <xf numFmtId="0" fontId="3" fillId="0" borderId="11" xfId="0" applyFont="1" applyBorder="1" applyAlignment="1">
      <alignment horizontal="right" vertical="top"/>
    </xf>
    <xf numFmtId="0" fontId="3" fillId="0" borderId="0" xfId="0" applyFont="1" applyAlignment="1">
      <alignment vertical="top" wrapText="1"/>
    </xf>
    <xf numFmtId="2" fontId="1" fillId="0" borderId="0" xfId="0" applyNumberFormat="1" applyFont="1"/>
    <xf numFmtId="0" fontId="11" fillId="0" borderId="0" xfId="0" applyFont="1"/>
    <xf numFmtId="0" fontId="9" fillId="0" borderId="0" xfId="0" quotePrefix="1" applyFont="1"/>
    <xf numFmtId="0" fontId="10" fillId="0" borderId="0" xfId="0" applyFont="1"/>
    <xf numFmtId="0" fontId="12" fillId="0" borderId="0" xfId="0" applyFont="1" applyAlignment="1">
      <alignment wrapText="1"/>
    </xf>
    <xf numFmtId="0" fontId="11" fillId="0" borderId="0" xfId="0" applyFont="1" applyAlignment="1">
      <alignment wrapText="1"/>
    </xf>
    <xf numFmtId="0" fontId="14" fillId="0" borderId="0" xfId="0" applyFont="1" applyAlignment="1">
      <alignment vertical="top"/>
    </xf>
    <xf numFmtId="0" fontId="16" fillId="0" borderId="0" xfId="0" applyFont="1"/>
    <xf numFmtId="0" fontId="17" fillId="0" borderId="0" xfId="0" applyFont="1" applyAlignment="1">
      <alignment vertical="top" wrapText="1"/>
    </xf>
    <xf numFmtId="0" fontId="10" fillId="0" borderId="0" xfId="0" applyFont="1" applyAlignment="1">
      <alignment vertical="top"/>
    </xf>
    <xf numFmtId="0" fontId="12" fillId="0" borderId="0" xfId="0" applyFont="1" applyAlignment="1">
      <alignment vertical="top" wrapText="1"/>
    </xf>
    <xf numFmtId="0" fontId="13" fillId="5" borderId="0" xfId="0" applyFont="1" applyFill="1" applyAlignment="1" applyProtection="1">
      <alignment horizontal="center" vertical="top"/>
      <protection locked="0"/>
    </xf>
    <xf numFmtId="0" fontId="6" fillId="0" borderId="6" xfId="0" applyFont="1" applyBorder="1"/>
    <xf numFmtId="0" fontId="19" fillId="8" borderId="0" xfId="0" applyFont="1" applyFill="1" applyAlignment="1" applyProtection="1">
      <alignment horizontal="center" vertical="top"/>
      <protection locked="0"/>
    </xf>
    <xf numFmtId="0" fontId="3" fillId="0" borderId="0" xfId="0" applyFont="1"/>
    <xf numFmtId="0" fontId="23" fillId="9" borderId="15" xfId="0" applyFont="1" applyFill="1" applyBorder="1" applyAlignment="1">
      <alignment vertical="top" wrapText="1"/>
    </xf>
    <xf numFmtId="2" fontId="17" fillId="0" borderId="15" xfId="0" applyNumberFormat="1" applyFont="1" applyBorder="1" applyAlignment="1">
      <alignment horizontal="center" vertical="center"/>
    </xf>
    <xf numFmtId="0" fontId="23" fillId="9" borderId="16" xfId="0" applyFont="1" applyFill="1" applyBorder="1" applyAlignment="1">
      <alignment vertical="top" wrapText="1"/>
    </xf>
    <xf numFmtId="2" fontId="17" fillId="0" borderId="16" xfId="0" applyNumberFormat="1" applyFont="1" applyBorder="1" applyAlignment="1">
      <alignment horizontal="center" vertical="center"/>
    </xf>
    <xf numFmtId="0" fontId="23" fillId="9" borderId="17" xfId="0" applyFont="1" applyFill="1" applyBorder="1" applyAlignment="1">
      <alignment vertical="top" wrapText="1"/>
    </xf>
    <xf numFmtId="2" fontId="17" fillId="0" borderId="17" xfId="0" applyNumberFormat="1" applyFont="1" applyBorder="1" applyAlignment="1">
      <alignment horizontal="center" vertical="center"/>
    </xf>
    <xf numFmtId="0" fontId="23" fillId="10" borderId="15" xfId="0" applyFont="1" applyFill="1" applyBorder="1" applyAlignment="1">
      <alignment vertical="top" wrapText="1"/>
    </xf>
    <xf numFmtId="0" fontId="23" fillId="10" borderId="16" xfId="0" applyFont="1" applyFill="1" applyBorder="1" applyAlignment="1">
      <alignment vertical="top" wrapText="1"/>
    </xf>
    <xf numFmtId="0" fontId="23" fillId="10" borderId="17" xfId="0" applyFont="1" applyFill="1" applyBorder="1" applyAlignment="1">
      <alignment vertical="top" wrapText="1"/>
    </xf>
    <xf numFmtId="0" fontId="23" fillId="11" borderId="15" xfId="0" applyFont="1" applyFill="1" applyBorder="1" applyAlignment="1">
      <alignment vertical="top" wrapText="1"/>
    </xf>
    <xf numFmtId="0" fontId="23" fillId="11" borderId="16" xfId="0" applyFont="1" applyFill="1" applyBorder="1" applyAlignment="1">
      <alignment vertical="top" wrapText="1"/>
    </xf>
    <xf numFmtId="0" fontId="23" fillId="11" borderId="17" xfId="0" applyFont="1" applyFill="1" applyBorder="1" applyAlignment="1">
      <alignment vertical="top" wrapText="1"/>
    </xf>
    <xf numFmtId="0" fontId="23" fillId="12" borderId="15" xfId="0" applyFont="1" applyFill="1" applyBorder="1" applyAlignment="1">
      <alignment vertical="top" wrapText="1"/>
    </xf>
    <xf numFmtId="0" fontId="23" fillId="12" borderId="16" xfId="0" applyFont="1" applyFill="1" applyBorder="1" applyAlignment="1">
      <alignment vertical="top" wrapText="1"/>
    </xf>
    <xf numFmtId="0" fontId="23" fillId="12" borderId="17" xfId="0" applyFont="1" applyFill="1" applyBorder="1" applyAlignment="1">
      <alignment vertical="top" wrapText="1"/>
    </xf>
    <xf numFmtId="0" fontId="3" fillId="13" borderId="15" xfId="0" applyFont="1" applyFill="1" applyBorder="1" applyAlignment="1">
      <alignment vertical="top" wrapText="1"/>
    </xf>
    <xf numFmtId="0" fontId="3" fillId="13" borderId="16" xfId="0" applyFont="1" applyFill="1" applyBorder="1" applyAlignment="1">
      <alignment vertical="top" wrapText="1"/>
    </xf>
    <xf numFmtId="0" fontId="3" fillId="13" borderId="17" xfId="0" applyFont="1" applyFill="1" applyBorder="1" applyAlignment="1">
      <alignment vertical="top" wrapText="1"/>
    </xf>
    <xf numFmtId="0" fontId="3" fillId="14" borderId="15" xfId="0" applyFont="1" applyFill="1" applyBorder="1" applyAlignment="1">
      <alignment vertical="top" wrapText="1"/>
    </xf>
    <xf numFmtId="0" fontId="3" fillId="14" borderId="16" xfId="0" applyFont="1" applyFill="1" applyBorder="1" applyAlignment="1">
      <alignment vertical="top" wrapText="1"/>
    </xf>
    <xf numFmtId="0" fontId="3" fillId="14" borderId="17" xfId="0" applyFont="1" applyFill="1" applyBorder="1" applyAlignment="1">
      <alignment vertical="top" wrapText="1"/>
    </xf>
    <xf numFmtId="0" fontId="3" fillId="15" borderId="15" xfId="0" applyFont="1" applyFill="1" applyBorder="1" applyAlignment="1">
      <alignment vertical="top" wrapText="1"/>
    </xf>
    <xf numFmtId="0" fontId="3" fillId="15" borderId="16" xfId="0" applyFont="1" applyFill="1" applyBorder="1" applyAlignment="1">
      <alignment vertical="top" wrapText="1"/>
    </xf>
    <xf numFmtId="0" fontId="3" fillId="15" borderId="17" xfId="0" applyFont="1" applyFill="1" applyBorder="1" applyAlignment="1">
      <alignment vertical="top" wrapText="1"/>
    </xf>
    <xf numFmtId="0" fontId="3" fillId="16" borderId="15" xfId="0" applyFont="1" applyFill="1" applyBorder="1" applyAlignment="1">
      <alignment vertical="top" wrapText="1"/>
    </xf>
    <xf numFmtId="0" fontId="3" fillId="16" borderId="16" xfId="0" applyFont="1" applyFill="1" applyBorder="1" applyAlignment="1">
      <alignment vertical="top" wrapText="1"/>
    </xf>
    <xf numFmtId="0" fontId="3" fillId="16" borderId="17" xfId="0" applyFont="1" applyFill="1" applyBorder="1" applyAlignment="1">
      <alignment vertical="top" wrapText="1"/>
    </xf>
    <xf numFmtId="0" fontId="23" fillId="17" borderId="15" xfId="0" applyFont="1" applyFill="1" applyBorder="1" applyAlignment="1">
      <alignment vertical="top" wrapText="1"/>
    </xf>
    <xf numFmtId="0" fontId="23" fillId="17" borderId="16" xfId="0" applyFont="1" applyFill="1" applyBorder="1" applyAlignment="1">
      <alignment vertical="top" wrapText="1"/>
    </xf>
    <xf numFmtId="0" fontId="23" fillId="17" borderId="17" xfId="0" applyFont="1" applyFill="1" applyBorder="1" applyAlignment="1">
      <alignment vertical="top" wrapText="1"/>
    </xf>
    <xf numFmtId="0" fontId="23" fillId="18" borderId="15" xfId="0" applyFont="1" applyFill="1" applyBorder="1" applyAlignment="1">
      <alignment vertical="top" wrapText="1"/>
    </xf>
    <xf numFmtId="0" fontId="23" fillId="18" borderId="16" xfId="0" applyFont="1" applyFill="1" applyBorder="1" applyAlignment="1">
      <alignment vertical="top" wrapText="1"/>
    </xf>
    <xf numFmtId="0" fontId="23" fillId="18" borderId="17" xfId="0" applyFont="1" applyFill="1" applyBorder="1" applyAlignment="1">
      <alignment vertical="top" wrapText="1"/>
    </xf>
    <xf numFmtId="0" fontId="9" fillId="0" borderId="0" xfId="0" applyFont="1"/>
    <xf numFmtId="0" fontId="5" fillId="0" borderId="0" xfId="0" applyFont="1" applyAlignment="1">
      <alignment wrapText="1"/>
    </xf>
    <xf numFmtId="0" fontId="28" fillId="9" borderId="0" xfId="0" applyFont="1" applyFill="1" applyAlignment="1">
      <alignment vertical="top" wrapText="1"/>
    </xf>
    <xf numFmtId="0" fontId="28" fillId="10" borderId="0" xfId="0" applyFont="1" applyFill="1" applyAlignment="1">
      <alignment vertical="top" wrapText="1"/>
    </xf>
    <xf numFmtId="0" fontId="28" fillId="11" borderId="0" xfId="0" applyFont="1" applyFill="1" applyAlignment="1">
      <alignment vertical="top" wrapText="1"/>
    </xf>
    <xf numFmtId="0" fontId="28" fillId="12" borderId="0" xfId="0" applyFont="1" applyFill="1" applyAlignment="1">
      <alignment vertical="top" wrapText="1"/>
    </xf>
    <xf numFmtId="0" fontId="8" fillId="13" borderId="0" xfId="0" applyFont="1" applyFill="1" applyAlignment="1">
      <alignment vertical="top" wrapText="1"/>
    </xf>
    <xf numFmtId="0" fontId="8" fillId="14" borderId="0" xfId="0" applyFont="1" applyFill="1" applyAlignment="1">
      <alignment vertical="top" wrapText="1"/>
    </xf>
    <xf numFmtId="0" fontId="8" fillId="15" borderId="0" xfId="0" applyFont="1" applyFill="1" applyAlignment="1">
      <alignment vertical="top" wrapText="1"/>
    </xf>
    <xf numFmtId="0" fontId="8" fillId="16" borderId="0" xfId="0" applyFont="1" applyFill="1" applyAlignment="1">
      <alignment vertical="top" wrapText="1"/>
    </xf>
    <xf numFmtId="0" fontId="28" fillId="17" borderId="0" xfId="0" applyFont="1" applyFill="1" applyAlignment="1">
      <alignment vertical="top" wrapText="1"/>
    </xf>
    <xf numFmtId="0" fontId="28" fillId="18" borderId="0" xfId="0" applyFont="1" applyFill="1" applyAlignment="1">
      <alignment vertical="top" wrapText="1"/>
    </xf>
    <xf numFmtId="0" fontId="12" fillId="0" borderId="0" xfId="0" applyFont="1" applyAlignment="1">
      <alignment wrapText="1"/>
    </xf>
    <xf numFmtId="0" fontId="21" fillId="0" borderId="0" xfId="0" applyFont="1" applyAlignment="1">
      <alignment vertical="top" wrapText="1"/>
    </xf>
    <xf numFmtId="0" fontId="18" fillId="6" borderId="12" xfId="0" applyFont="1" applyFill="1" applyBorder="1" applyAlignment="1">
      <alignment vertical="top"/>
    </xf>
    <xf numFmtId="0" fontId="18" fillId="6" borderId="13" xfId="0" applyFont="1" applyFill="1" applyBorder="1" applyAlignment="1">
      <alignment vertical="top"/>
    </xf>
    <xf numFmtId="0" fontId="15" fillId="7" borderId="0" xfId="0" applyFont="1" applyFill="1" applyAlignment="1">
      <alignment vertical="top" wrapText="1"/>
    </xf>
    <xf numFmtId="0" fontId="18" fillId="4" borderId="14" xfId="0" applyFont="1" applyFill="1" applyBorder="1" applyAlignment="1">
      <alignment vertical="top" wrapText="1"/>
    </xf>
    <xf numFmtId="0" fontId="18" fillId="4" borderId="0" xfId="0" applyFont="1" applyFill="1" applyAlignment="1">
      <alignment vertical="top" wrapText="1"/>
    </xf>
    <xf numFmtId="0" fontId="20" fillId="0" borderId="0" xfId="0" applyFont="1" applyAlignment="1">
      <alignment horizontal="left" vertical="top" wrapText="1"/>
    </xf>
    <xf numFmtId="0" fontId="3" fillId="0" borderId="8" xfId="0" applyFont="1" applyBorder="1" applyAlignment="1">
      <alignment vertical="top" wrapText="1"/>
    </xf>
    <xf numFmtId="0" fontId="0" fillId="0" borderId="0" xfId="0"/>
    <xf numFmtId="0" fontId="6" fillId="0" borderId="11" xfId="0" applyFont="1" applyBorder="1"/>
    <xf numFmtId="0" fontId="28" fillId="18" borderId="8" xfId="0" applyFont="1" applyFill="1" applyBorder="1" applyAlignment="1">
      <alignment horizontal="center" vertical="center" textRotation="90" wrapText="1"/>
    </xf>
    <xf numFmtId="0" fontId="28" fillId="18" borderId="0" xfId="0" applyFont="1" applyFill="1" applyAlignment="1">
      <alignment horizontal="center" vertical="center" textRotation="90" wrapText="1"/>
    </xf>
    <xf numFmtId="0" fontId="28" fillId="18" borderId="18" xfId="0" applyFont="1" applyFill="1" applyBorder="1" applyAlignment="1">
      <alignment horizontal="center" vertical="center" textRotation="90" wrapText="1"/>
    </xf>
    <xf numFmtId="0" fontId="24" fillId="0" borderId="8" xfId="0" applyFont="1" applyBorder="1" applyAlignment="1">
      <alignment horizontal="center" vertical="center" wrapText="1"/>
    </xf>
    <xf numFmtId="0" fontId="25" fillId="0" borderId="0" xfId="0" applyFont="1" applyAlignment="1">
      <alignment horizontal="center" vertical="center"/>
    </xf>
    <xf numFmtId="0" fontId="26" fillId="0" borderId="11" xfId="0" applyFont="1" applyBorder="1" applyAlignment="1">
      <alignment horizontal="center" vertical="center"/>
    </xf>
    <xf numFmtId="0" fontId="1" fillId="0" borderId="8" xfId="0" applyFont="1" applyBorder="1" applyAlignment="1">
      <alignment vertical="top"/>
    </xf>
    <xf numFmtId="0" fontId="28" fillId="17" borderId="8" xfId="0" applyFont="1" applyFill="1" applyBorder="1" applyAlignment="1">
      <alignment horizontal="center" vertical="center" textRotation="90" wrapText="1"/>
    </xf>
    <xf numFmtId="0" fontId="28" fillId="17" borderId="0" xfId="0" applyFont="1" applyFill="1" applyAlignment="1">
      <alignment horizontal="center" vertical="center" textRotation="90" wrapText="1"/>
    </xf>
    <xf numFmtId="0" fontId="28" fillId="17" borderId="11" xfId="0" applyFont="1" applyFill="1" applyBorder="1" applyAlignment="1">
      <alignment horizontal="center" vertical="center" textRotation="90" wrapText="1"/>
    </xf>
    <xf numFmtId="0" fontId="8" fillId="16" borderId="8" xfId="0" applyFont="1" applyFill="1" applyBorder="1" applyAlignment="1">
      <alignment horizontal="center" vertical="center" textRotation="90" wrapText="1"/>
    </xf>
    <xf numFmtId="0" fontId="8" fillId="16" borderId="0" xfId="0" applyFont="1" applyFill="1" applyAlignment="1">
      <alignment horizontal="center" vertical="center" textRotation="90" wrapText="1"/>
    </xf>
    <xf numFmtId="0" fontId="8" fillId="16" borderId="11" xfId="0" applyFont="1" applyFill="1" applyBorder="1" applyAlignment="1">
      <alignment horizontal="center" vertical="center" textRotation="90" wrapText="1"/>
    </xf>
    <xf numFmtId="0" fontId="8" fillId="15" borderId="8" xfId="0" applyFont="1" applyFill="1" applyBorder="1" applyAlignment="1">
      <alignment horizontal="center" vertical="center" textRotation="90" wrapText="1"/>
    </xf>
    <xf numFmtId="0" fontId="8" fillId="15" borderId="0" xfId="0" applyFont="1" applyFill="1" applyAlignment="1">
      <alignment horizontal="center" vertical="center" textRotation="90" wrapText="1"/>
    </xf>
    <xf numFmtId="0" fontId="8" fillId="15" borderId="11" xfId="0" applyFont="1" applyFill="1" applyBorder="1" applyAlignment="1">
      <alignment horizontal="center" vertical="center" textRotation="90" wrapText="1"/>
    </xf>
    <xf numFmtId="0" fontId="8" fillId="14" borderId="8" xfId="0" applyFont="1" applyFill="1" applyBorder="1" applyAlignment="1">
      <alignment horizontal="center" vertical="center" textRotation="90" wrapText="1"/>
    </xf>
    <xf numFmtId="0" fontId="8" fillId="14" borderId="0" xfId="0" applyFont="1" applyFill="1" applyAlignment="1">
      <alignment horizontal="center" vertical="center" textRotation="90" wrapText="1"/>
    </xf>
    <xf numFmtId="0" fontId="8" fillId="14" borderId="11" xfId="0" applyFont="1" applyFill="1" applyBorder="1" applyAlignment="1">
      <alignment horizontal="center" vertical="center" textRotation="90" wrapText="1"/>
    </xf>
    <xf numFmtId="0" fontId="8" fillId="13" borderId="8" xfId="0" applyFont="1" applyFill="1" applyBorder="1" applyAlignment="1">
      <alignment horizontal="center" vertical="center" textRotation="90" wrapText="1"/>
    </xf>
    <xf numFmtId="0" fontId="8" fillId="13" borderId="0" xfId="0" applyFont="1" applyFill="1" applyAlignment="1">
      <alignment horizontal="center" vertical="center" textRotation="90" wrapText="1"/>
    </xf>
    <xf numFmtId="0" fontId="8" fillId="13" borderId="11" xfId="0" applyFont="1" applyFill="1" applyBorder="1" applyAlignment="1">
      <alignment horizontal="center" vertical="center" textRotation="90" wrapText="1"/>
    </xf>
    <xf numFmtId="0" fontId="28" fillId="12" borderId="8" xfId="0" applyFont="1" applyFill="1" applyBorder="1" applyAlignment="1">
      <alignment horizontal="center" vertical="center" textRotation="90" wrapText="1"/>
    </xf>
    <xf numFmtId="0" fontId="28" fillId="12" borderId="0" xfId="0" applyFont="1" applyFill="1" applyAlignment="1">
      <alignment horizontal="center" vertical="center" textRotation="90" wrapText="1"/>
    </xf>
    <xf numFmtId="0" fontId="28" fillId="12" borderId="11" xfId="0" applyFont="1" applyFill="1" applyBorder="1" applyAlignment="1">
      <alignment horizontal="center" vertical="center" textRotation="90" wrapText="1"/>
    </xf>
    <xf numFmtId="0" fontId="28" fillId="11" borderId="8" xfId="0" applyFont="1" applyFill="1" applyBorder="1" applyAlignment="1">
      <alignment horizontal="center" vertical="center" textRotation="90" wrapText="1"/>
    </xf>
    <xf numFmtId="0" fontId="28" fillId="11" borderId="0" xfId="0" applyFont="1" applyFill="1" applyAlignment="1">
      <alignment horizontal="center" vertical="center" textRotation="90" wrapText="1"/>
    </xf>
    <xf numFmtId="0" fontId="28" fillId="11" borderId="11" xfId="0" applyFont="1" applyFill="1" applyBorder="1" applyAlignment="1">
      <alignment horizontal="center" vertical="center" textRotation="90" wrapText="1"/>
    </xf>
    <xf numFmtId="0" fontId="28" fillId="10" borderId="8" xfId="0" applyFont="1" applyFill="1" applyBorder="1" applyAlignment="1">
      <alignment horizontal="center" vertical="center" textRotation="90" wrapText="1"/>
    </xf>
    <xf numFmtId="0" fontId="28" fillId="10" borderId="0" xfId="0" applyFont="1" applyFill="1" applyAlignment="1">
      <alignment horizontal="center" vertical="center" textRotation="90" wrapText="1"/>
    </xf>
    <xf numFmtId="0" fontId="28" fillId="10" borderId="11" xfId="0" applyFont="1" applyFill="1" applyBorder="1" applyAlignment="1">
      <alignment horizontal="center" vertical="center" textRotation="90"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8" fillId="9" borderId="8" xfId="0" applyFont="1" applyFill="1" applyBorder="1" applyAlignment="1">
      <alignment horizontal="center" vertical="center" textRotation="90" wrapText="1"/>
    </xf>
    <xf numFmtId="0" fontId="28" fillId="9" borderId="0" xfId="0" applyFont="1" applyFill="1" applyAlignment="1">
      <alignment horizontal="center" vertical="center" textRotation="90" wrapText="1"/>
    </xf>
    <xf numFmtId="0" fontId="28" fillId="9" borderId="11" xfId="0" applyFont="1" applyFill="1" applyBorder="1" applyAlignment="1">
      <alignment horizontal="center" vertical="center" textRotation="90" wrapText="1"/>
    </xf>
    <xf numFmtId="0" fontId="5" fillId="0" borderId="6" xfId="0" applyFont="1" applyBorder="1" applyAlignment="1">
      <alignment wrapText="1"/>
    </xf>
    <xf numFmtId="0" fontId="6" fillId="0" borderId="6" xfId="0" applyFont="1" applyBorder="1"/>
    <xf numFmtId="0" fontId="8" fillId="0" borderId="7" xfId="0" applyFont="1" applyBorder="1" applyAlignment="1">
      <alignment horizontal="center" vertical="center" textRotation="90" wrapText="1"/>
    </xf>
    <xf numFmtId="0" fontId="6" fillId="0" borderId="9" xfId="0" applyFont="1" applyBorder="1"/>
    <xf numFmtId="0" fontId="6" fillId="0" borderId="10" xfId="0" applyFont="1" applyBorder="1"/>
    <xf numFmtId="0" fontId="5" fillId="2" borderId="6" xfId="0" applyFont="1" applyFill="1" applyBorder="1" applyAlignment="1">
      <alignment wrapText="1"/>
    </xf>
  </cellXfs>
  <cellStyles count="1">
    <cellStyle name="Normal" xfId="0" builtinId="0"/>
  </cellStyles>
  <dxfs count="9">
    <dxf>
      <font>
        <b/>
        <i val="0"/>
        <strike val="0"/>
        <condense val="0"/>
        <extend val="0"/>
        <outline val="0"/>
        <shadow val="0"/>
        <u val="none"/>
        <vertAlign val="baseline"/>
        <sz val="16"/>
        <color rgb="FF000000"/>
        <name val="Arial"/>
        <family val="2"/>
        <scheme val="minor"/>
      </font>
      <numFmt numFmtId="0" formatCode="General"/>
      <fill>
        <patternFill patternType="solid">
          <fgColor indexed="64"/>
          <bgColor theme="4" tint="0.79998168889431442"/>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4"/>
        <color theme="1"/>
        <name val="Arial"/>
        <family val="2"/>
        <scheme val="none"/>
      </font>
      <alignment horizontal="general" vertical="top" textRotation="0" wrapText="1" indent="0" justifyLastLine="0" shrinkToFit="0" readingOrder="0"/>
    </dxf>
    <dxf>
      <alignment vertical="top" textRotation="0" indent="0" justifyLastLine="0" shrinkToFit="0" readingOrder="0"/>
    </dxf>
    <dxf>
      <font>
        <b val="0"/>
        <i val="0"/>
        <strike val="0"/>
        <condense val="0"/>
        <extend val="0"/>
        <outline val="0"/>
        <shadow val="0"/>
        <u val="none"/>
        <vertAlign val="baseline"/>
        <sz val="16"/>
        <color rgb="FF000000"/>
        <name val="Arial"/>
        <family val="2"/>
        <scheme val="minor"/>
      </font>
    </dxf>
    <dxf>
      <font>
        <b/>
        <strike val="0"/>
        <outline val="0"/>
        <shadow val="0"/>
        <u val="none"/>
        <vertAlign val="baseline"/>
        <sz val="16"/>
        <color theme="1"/>
        <name val="Arial"/>
        <family val="2"/>
        <scheme val="minor"/>
      </font>
      <numFmt numFmtId="0" formatCode="General"/>
      <fill>
        <patternFill patternType="solid">
          <fgColor indexed="64"/>
          <bgColor theme="5" tint="0.79998168889431442"/>
        </patternFill>
      </fill>
      <alignment horizontal="center" vertical="top" textRotation="0" wrapText="0" indent="0" justifyLastLine="0" shrinkToFit="0" readingOrder="0"/>
      <protection locked="0" hidden="0"/>
    </dxf>
    <dxf>
      <font>
        <strike val="0"/>
        <outline val="0"/>
        <shadow val="0"/>
        <u val="none"/>
        <vertAlign val="baseline"/>
        <sz val="12"/>
        <color rgb="FF000000"/>
      </font>
      <alignment horizontal="general" vertical="top" textRotation="0" wrapText="1" indent="0" justifyLastLine="0" shrinkToFit="0" readingOrder="0"/>
    </dxf>
    <dxf>
      <font>
        <strike val="0"/>
        <outline val="0"/>
        <shadow val="0"/>
        <u val="none"/>
        <vertAlign val="baseline"/>
        <sz val="12"/>
        <color rgb="FF000000"/>
      </font>
      <alignment vertical="top" textRotation="0" indent="0" justifyLastLine="0" shrinkToFit="0" readingOrder="0"/>
    </dxf>
    <dxf>
      <font>
        <strike val="0"/>
        <outline val="0"/>
        <shadow val="0"/>
        <u val="none"/>
        <vertAlign val="baseline"/>
        <sz val="16"/>
        <color rgb="FF000000"/>
        <name val="Arial"/>
        <family val="2"/>
        <scheme val="minor"/>
      </font>
    </dxf>
  </dxfs>
  <tableStyles count="0" defaultTableStyle="TableStyleMedium2" defaultPivotStyle="PivotStyleLight16"/>
  <colors>
    <mruColors>
      <color rgb="FF3B52A5"/>
      <color rgb="FF4A91CD"/>
      <color rgb="FF6FC6AD"/>
      <color rgb="FF6BBD44"/>
      <color rgb="FF98CA3C"/>
      <color rgb="FFFED600"/>
      <color rgb="FFF15A22"/>
      <color rgb="FFED1359"/>
      <color rgb="FFCC499A"/>
      <color rgb="FF6A5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protection>
    <c:chartObject val="0"/>
    <c:data val="0"/>
    <c:formatting val="0"/>
    <c:selection val="0"/>
    <c:userInterface val="0"/>
  </c:protection>
  <c:chart>
    <c:autoTitleDeleted val="1"/>
    <c:plotArea>
      <c:layout/>
      <c:radarChart>
        <c:radarStyle val="marker"/>
        <c:varyColors val="1"/>
        <c:ser>
          <c:idx val="0"/>
          <c:order val="0"/>
          <c:tx>
            <c:strRef>
              <c:f>AnalyticalCalculations!$C$40</c:f>
              <c:strCache>
                <c:ptCount val="1"/>
                <c:pt idx="0">
                  <c:v>Ideal</c:v>
                </c:pt>
              </c:strCache>
            </c:strRef>
          </c:tx>
          <c:spPr>
            <a:ln w="38100" cmpd="sng">
              <a:solidFill>
                <a:srgbClr val="147BD1">
                  <a:alpha val="100000"/>
                </a:srgbClr>
              </a:solidFill>
            </a:ln>
          </c:spPr>
          <c:marker>
            <c:symbol val="circle"/>
            <c:size val="10"/>
            <c:spPr>
              <a:solidFill>
                <a:srgbClr val="147BD1">
                  <a:alpha val="100000"/>
                </a:srgbClr>
              </a:solidFill>
              <a:ln cmpd="sng">
                <a:solidFill>
                  <a:srgbClr val="147BD1">
                    <a:alpha val="100000"/>
                  </a:srgbClr>
                </a:solidFill>
              </a:ln>
            </c:spPr>
          </c:marker>
          <c:cat>
            <c:strRef>
              <c:f>AnalyticalCalculations!$A$41:$A$50</c:f>
              <c:strCache>
                <c:ptCount val="10"/>
                <c:pt idx="0">
                  <c:v>Spatial Data/ Information</c:v>
                </c:pt>
                <c:pt idx="1">
                  <c:v>Economic Engine</c:v>
                </c:pt>
                <c:pt idx="2">
                  <c:v>Transactions</c:v>
                </c:pt>
                <c:pt idx="3">
                  <c:v>Basic Services</c:v>
                </c:pt>
                <c:pt idx="4">
                  <c:v>Spatial Justice</c:v>
                </c:pt>
                <c:pt idx="5">
                  <c:v>Informal Systems</c:v>
                </c:pt>
                <c:pt idx="6">
                  <c:v>Accessibility</c:v>
                </c:pt>
                <c:pt idx="7">
                  <c:v>Land</c:v>
                </c:pt>
                <c:pt idx="8">
                  <c:v>Innovation</c:v>
                </c:pt>
                <c:pt idx="9">
                  <c:v>Intensification</c:v>
                </c:pt>
              </c:strCache>
            </c:strRef>
          </c:cat>
          <c:val>
            <c:numRef>
              <c:f>AnalyticalCalculations!$C$41:$C$50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5D6-4F4E-867A-48FDD700B576}"/>
            </c:ext>
          </c:extLst>
        </c:ser>
        <c:ser>
          <c:idx val="1"/>
          <c:order val="1"/>
          <c:tx>
            <c:strRef>
              <c:f>AnalyticalCalculations!$E$40</c:f>
              <c:strCache>
                <c:ptCount val="1"/>
                <c:pt idx="0">
                  <c:v>Measured</c:v>
                </c:pt>
              </c:strCache>
            </c:strRef>
          </c:tx>
          <c:spPr>
            <a:ln w="25400" cmpd="sng">
              <a:solidFill>
                <a:srgbClr val="FF0000">
                  <a:alpha val="100000"/>
                </a:srgbClr>
              </a:solidFill>
              <a:prstDash val="solid"/>
            </a:ln>
          </c:spPr>
          <c:marker>
            <c:symbol val="square"/>
            <c:size val="14"/>
            <c:spPr>
              <a:solidFill>
                <a:srgbClr val="FF0000"/>
              </a:solidFill>
              <a:ln cmpd="sng">
                <a:solidFill>
                  <a:srgbClr val="FF0000">
                    <a:alpha val="100000"/>
                  </a:srgbClr>
                </a:solidFill>
              </a:ln>
            </c:spPr>
          </c:marker>
          <c:cat>
            <c:strRef>
              <c:f>AnalyticalCalculations!$A$41:$A$50</c:f>
              <c:strCache>
                <c:ptCount val="10"/>
                <c:pt idx="0">
                  <c:v>Spatial Data/ Information</c:v>
                </c:pt>
                <c:pt idx="1">
                  <c:v>Economic Engine</c:v>
                </c:pt>
                <c:pt idx="2">
                  <c:v>Transactions</c:v>
                </c:pt>
                <c:pt idx="3">
                  <c:v>Basic Services</c:v>
                </c:pt>
                <c:pt idx="4">
                  <c:v>Spatial Justice</c:v>
                </c:pt>
                <c:pt idx="5">
                  <c:v>Informal Systems</c:v>
                </c:pt>
                <c:pt idx="6">
                  <c:v>Accessibility</c:v>
                </c:pt>
                <c:pt idx="7">
                  <c:v>Land</c:v>
                </c:pt>
                <c:pt idx="8">
                  <c:v>Innovation</c:v>
                </c:pt>
                <c:pt idx="9">
                  <c:v>Intensification</c:v>
                </c:pt>
              </c:strCache>
            </c:strRef>
          </c:cat>
          <c:val>
            <c:numRef>
              <c:f>AnalyticalCalculations!$E$41:$E$50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5D6-4F4E-867A-48FDD700B576}"/>
            </c:ext>
          </c:extLst>
        </c:ser>
        <c:ser>
          <c:idx val="2"/>
          <c:order val="2"/>
          <c:tx>
            <c:strRef>
              <c:f>AnalyticalCalculations!$F$40</c:f>
              <c:strCache>
                <c:ptCount val="1"/>
                <c:pt idx="0">
                  <c:v>Factor 1</c:v>
                </c:pt>
              </c:strCache>
            </c:strRef>
          </c:tx>
          <c:spPr>
            <a:ln cmpd="sng">
              <a:noFill/>
            </a:ln>
          </c:spPr>
          <c:marker>
            <c:symbol val="diamond"/>
            <c:size val="10"/>
            <c:spPr>
              <a:solidFill>
                <a:schemeClr val="accent5"/>
              </a:solidFill>
              <a:ln cmpd="sng">
                <a:noFill/>
              </a:ln>
            </c:spPr>
          </c:marker>
          <c:cat>
            <c:strRef>
              <c:f>AnalyticalCalculations!$A$41:$A$50</c:f>
              <c:strCache>
                <c:ptCount val="10"/>
                <c:pt idx="0">
                  <c:v>Spatial Data/ Information</c:v>
                </c:pt>
                <c:pt idx="1">
                  <c:v>Economic Engine</c:v>
                </c:pt>
                <c:pt idx="2">
                  <c:v>Transactions</c:v>
                </c:pt>
                <c:pt idx="3">
                  <c:v>Basic Services</c:v>
                </c:pt>
                <c:pt idx="4">
                  <c:v>Spatial Justice</c:v>
                </c:pt>
                <c:pt idx="5">
                  <c:v>Informal Systems</c:v>
                </c:pt>
                <c:pt idx="6">
                  <c:v>Accessibility</c:v>
                </c:pt>
                <c:pt idx="7">
                  <c:v>Land</c:v>
                </c:pt>
                <c:pt idx="8">
                  <c:v>Innovation</c:v>
                </c:pt>
                <c:pt idx="9">
                  <c:v>Intensification</c:v>
                </c:pt>
              </c:strCache>
            </c:strRef>
          </c:cat>
          <c:val>
            <c:numRef>
              <c:f>AnalyticalCalculations!$F$41:$F$50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5D6-4F4E-867A-48FDD700B576}"/>
            </c:ext>
          </c:extLst>
        </c:ser>
        <c:ser>
          <c:idx val="3"/>
          <c:order val="3"/>
          <c:tx>
            <c:strRef>
              <c:f>AnalyticalCalculations!$G$40</c:f>
              <c:strCache>
                <c:ptCount val="1"/>
                <c:pt idx="0">
                  <c:v>Factor 2</c:v>
                </c:pt>
              </c:strCache>
            </c:strRef>
          </c:tx>
          <c:spPr>
            <a:ln cmpd="sng">
              <a:noFill/>
            </a:ln>
          </c:spPr>
          <c:marker>
            <c:symbol val="diamond"/>
            <c:size val="10"/>
            <c:spPr>
              <a:solidFill>
                <a:schemeClr val="accent4"/>
              </a:solidFill>
              <a:ln cmpd="sng">
                <a:noFill/>
              </a:ln>
            </c:spPr>
          </c:marker>
          <c:cat>
            <c:strRef>
              <c:f>AnalyticalCalculations!$A$41:$A$50</c:f>
              <c:strCache>
                <c:ptCount val="10"/>
                <c:pt idx="0">
                  <c:v>Spatial Data/ Information</c:v>
                </c:pt>
                <c:pt idx="1">
                  <c:v>Economic Engine</c:v>
                </c:pt>
                <c:pt idx="2">
                  <c:v>Transactions</c:v>
                </c:pt>
                <c:pt idx="3">
                  <c:v>Basic Services</c:v>
                </c:pt>
                <c:pt idx="4">
                  <c:v>Spatial Justice</c:v>
                </c:pt>
                <c:pt idx="5">
                  <c:v>Informal Systems</c:v>
                </c:pt>
                <c:pt idx="6">
                  <c:v>Accessibility</c:v>
                </c:pt>
                <c:pt idx="7">
                  <c:v>Land</c:v>
                </c:pt>
                <c:pt idx="8">
                  <c:v>Innovation</c:v>
                </c:pt>
                <c:pt idx="9">
                  <c:v>Intensification</c:v>
                </c:pt>
              </c:strCache>
            </c:strRef>
          </c:cat>
          <c:val>
            <c:numRef>
              <c:f>AnalyticalCalculations!$G$41:$G$50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5D6-4F4E-867A-48FDD700B576}"/>
            </c:ext>
          </c:extLst>
        </c:ser>
        <c:ser>
          <c:idx val="4"/>
          <c:order val="4"/>
          <c:tx>
            <c:strRef>
              <c:f>AnalyticalCalculations!$H$40</c:f>
              <c:strCache>
                <c:ptCount val="1"/>
                <c:pt idx="0">
                  <c:v>Factor 3</c:v>
                </c:pt>
              </c:strCache>
            </c:strRef>
          </c:tx>
          <c:spPr>
            <a:ln cmpd="sng">
              <a:noFill/>
            </a:ln>
          </c:spPr>
          <c:marker>
            <c:symbol val="diamond"/>
            <c:size val="10"/>
            <c:spPr>
              <a:solidFill>
                <a:schemeClr val="accent6"/>
              </a:solidFill>
              <a:ln cmpd="sng">
                <a:noFill/>
              </a:ln>
            </c:spPr>
          </c:marker>
          <c:cat>
            <c:strRef>
              <c:f>AnalyticalCalculations!$A$41:$A$50</c:f>
              <c:strCache>
                <c:ptCount val="10"/>
                <c:pt idx="0">
                  <c:v>Spatial Data/ Information</c:v>
                </c:pt>
                <c:pt idx="1">
                  <c:v>Economic Engine</c:v>
                </c:pt>
                <c:pt idx="2">
                  <c:v>Transactions</c:v>
                </c:pt>
                <c:pt idx="3">
                  <c:v>Basic Services</c:v>
                </c:pt>
                <c:pt idx="4">
                  <c:v>Spatial Justice</c:v>
                </c:pt>
                <c:pt idx="5">
                  <c:v>Informal Systems</c:v>
                </c:pt>
                <c:pt idx="6">
                  <c:v>Accessibility</c:v>
                </c:pt>
                <c:pt idx="7">
                  <c:v>Land</c:v>
                </c:pt>
                <c:pt idx="8">
                  <c:v>Innovation</c:v>
                </c:pt>
                <c:pt idx="9">
                  <c:v>Intensification</c:v>
                </c:pt>
              </c:strCache>
            </c:strRef>
          </c:cat>
          <c:val>
            <c:numRef>
              <c:f>AnalyticalCalculations!$H$41:$H$50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45D6-4F4E-867A-48FDD700B576}"/>
            </c:ext>
          </c:extLst>
        </c:ser>
        <c:dLbls>
          <c:showLegendKey val="0"/>
          <c:showVal val="0"/>
          <c:showCatName val="0"/>
          <c:showSerName val="0"/>
          <c:showPercent val="0"/>
          <c:showBubbleSize val="0"/>
        </c:dLbls>
        <c:axId val="1228845064"/>
        <c:axId val="1073376100"/>
      </c:radarChart>
      <c:catAx>
        <c:axId val="1228845064"/>
        <c:scaling>
          <c:orientation val="minMax"/>
        </c:scaling>
        <c:delete val="0"/>
        <c:axPos val="b"/>
        <c:title>
          <c:tx>
            <c:rich>
              <a:bodyPr/>
              <a:lstStyle/>
              <a:p>
                <a:pPr lvl="0">
                  <a:defRPr b="0">
                    <a:solidFill>
                      <a:srgbClr val="000000"/>
                    </a:solidFill>
                    <a:latin typeface="Arial Narrow"/>
                  </a:defRPr>
                </a:pPr>
                <a:endParaRPr lang="en-CH"/>
              </a:p>
            </c:rich>
          </c:tx>
          <c:overlay val="0"/>
        </c:title>
        <c:numFmt formatCode="General" sourceLinked="1"/>
        <c:majorTickMark val="none"/>
        <c:minorTickMark val="none"/>
        <c:tickLblPos val="nextTo"/>
        <c:spPr>
          <a:ln w="6350">
            <a:noFill/>
          </a:ln>
        </c:spPr>
        <c:txPr>
          <a:bodyPr/>
          <a:lstStyle/>
          <a:p>
            <a:pPr lvl="0">
              <a:defRPr b="0">
                <a:solidFill>
                  <a:srgbClr val="000000"/>
                </a:solidFill>
                <a:latin typeface="Arial Narrow"/>
              </a:defRPr>
            </a:pPr>
            <a:endParaRPr lang="en-CH"/>
          </a:p>
        </c:txPr>
        <c:crossAx val="1073376100"/>
        <c:crosses val="autoZero"/>
        <c:auto val="1"/>
        <c:lblAlgn val="ctr"/>
        <c:lblOffset val="100"/>
        <c:noMultiLvlLbl val="1"/>
      </c:catAx>
      <c:valAx>
        <c:axId val="1073376100"/>
        <c:scaling>
          <c:orientation val="minMax"/>
          <c:max val="1"/>
        </c:scaling>
        <c:delete val="0"/>
        <c:axPos val="l"/>
        <c:majorGridlines>
          <c:spPr>
            <a:ln>
              <a:solidFill>
                <a:srgbClr val="B7B7B7"/>
              </a:solidFill>
            </a:ln>
          </c:spPr>
        </c:majorGridlines>
        <c:title>
          <c:tx>
            <c:rich>
              <a:bodyPr/>
              <a:lstStyle/>
              <a:p>
                <a:pPr lvl="0">
                  <a:defRPr b="0">
                    <a:solidFill>
                      <a:srgbClr val="000000"/>
                    </a:solidFill>
                    <a:latin typeface="Arial Narrow"/>
                  </a:defRPr>
                </a:pPr>
                <a:endParaRPr lang="en-CH"/>
              </a:p>
            </c:rich>
          </c:tx>
          <c:overlay val="0"/>
        </c:title>
        <c:numFmt formatCode="General" sourceLinked="1"/>
        <c:majorTickMark val="out"/>
        <c:minorTickMark val="none"/>
        <c:tickLblPos val="nextTo"/>
        <c:spPr>
          <a:ln w="6350">
            <a:solidFill>
              <a:schemeClr val="tx1"/>
            </a:solidFill>
          </a:ln>
        </c:spPr>
        <c:txPr>
          <a:bodyPr/>
          <a:lstStyle/>
          <a:p>
            <a:pPr lvl="0">
              <a:defRPr b="0">
                <a:solidFill>
                  <a:srgbClr val="000000"/>
                </a:solidFill>
                <a:latin typeface="Arial Narrow"/>
              </a:defRPr>
            </a:pPr>
            <a:endParaRPr lang="en-CH"/>
          </a:p>
        </c:txPr>
        <c:crossAx val="1228845064"/>
        <c:crosses val="autoZero"/>
        <c:crossBetween val="between"/>
      </c:valAx>
    </c:plotArea>
    <c:legend>
      <c:legendPos val="r"/>
      <c:overlay val="0"/>
      <c:txPr>
        <a:bodyPr/>
        <a:lstStyle/>
        <a:p>
          <a:pPr lvl="0">
            <a:defRPr sz="2000" b="0">
              <a:solidFill>
                <a:srgbClr val="1A1A1A"/>
              </a:solidFill>
              <a:latin typeface="Arial Narrow"/>
            </a:defRPr>
          </a:pPr>
          <a:endParaRPr lang="en-CH"/>
        </a:p>
      </c:txPr>
    </c:legend>
    <c:plotVisOnly val="1"/>
    <c:dispBlanksAs val="zero"/>
    <c:showDLblsOverMax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workbookViewId="0"/>
  </sheetViews>
  <sheetProtection content="1" objects="1"/>
  <pageMargins left="0.7" right="0.7" top="0.75" bottom="0.75" header="0.3" footer="0.3"/>
  <pageSetup paperSize="9" orientation="landscape" horizontalDpi="0" verticalDpi="0"/>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25233</xdr:colOff>
      <xdr:row>0</xdr:row>
      <xdr:rowOff>0</xdr:rowOff>
    </xdr:from>
    <xdr:ext cx="6543442" cy="29028331"/>
    <xdr:sp macro="" textlink="">
      <xdr:nvSpPr>
        <xdr:cNvPr id="9" name="TextBox 8">
          <a:extLst>
            <a:ext uri="{FF2B5EF4-FFF2-40B4-BE49-F238E27FC236}">
              <a16:creationId xmlns:a16="http://schemas.microsoft.com/office/drawing/2014/main" id="{7D939EAD-FCB3-1002-6039-DF75CA49AE41}"/>
            </a:ext>
          </a:extLst>
        </xdr:cNvPr>
        <xdr:cNvSpPr txBox="1"/>
      </xdr:nvSpPr>
      <xdr:spPr>
        <a:xfrm>
          <a:off x="25233" y="0"/>
          <a:ext cx="6543442" cy="29028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b="0" i="0">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Urbanisation-Sensitive Programming (USP) </a:t>
          </a:r>
        </a:p>
        <a:p>
          <a:r>
            <a:rPr lang="en-GB" sz="1400" b="1" i="0">
              <a:solidFill>
                <a:schemeClr val="tx1"/>
              </a:solidFill>
              <a:effectLst/>
              <a:latin typeface="Lato" panose="020F0502020204030203" pitchFamily="34" charset="0"/>
              <a:ea typeface="Lato" panose="020F0502020204030203" pitchFamily="34" charset="0"/>
              <a:cs typeface="Lato" panose="020F0502020204030203" pitchFamily="34" charset="0"/>
            </a:rPr>
            <a:t>Assessment Tool </a:t>
          </a:r>
        </a:p>
        <a:p>
          <a:r>
            <a:rPr lang="en-GB" sz="900" b="0" i="0">
              <a:solidFill>
                <a:schemeClr val="tx1"/>
              </a:solidFill>
              <a:effectLst/>
              <a:latin typeface="Lato" panose="020F0502020204030203" pitchFamily="34" charset="0"/>
              <a:ea typeface="Lato" panose="020F0502020204030203" pitchFamily="34" charset="0"/>
              <a:cs typeface="Lato" panose="020F0502020204030203" pitchFamily="34" charset="0"/>
            </a:rPr>
            <a:t>Version 2.1 (July 2024)</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300" b="0" i="0">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The intention &amp; purpose of this Tool: </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Urbanisation is a dynamic that is increasingly influencing and shaping entire geographical, social, economic and political systems - be it at regional, national or local level. This includes any space, even rural and remote areas because urbanisation is not limited to urban centres, but in some way or another, cities and their growth impact any kind of development throughout the entire world.</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All kinds of initiatives - whether a strategy, a development programme or projects, or a smaller intervention - experience both: they are impacted by an intensifying dynamic of urbanisation, and they impact the shape and form of urbanisation in return. Consequently, it is becoming increasingly important to recognise and determine the impact of an intervention on urbanisation.</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This tool builds on a simple model of urbanisation, which consists of ten different dimensions, i.e. lenses to look at this phenomenon. Each of these lenses represents a trend or dynamic, typically arising as a result of increasing urbanization. The model and tool should encourage different stakeholders to:</a:t>
          </a:r>
        </a:p>
        <a:p>
          <a:pPr marL="685800" lvl="1" indent="-228600">
            <a:buFont typeface="+mj-lt"/>
            <a:buAutoNum type="alphaLcParenR"/>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become aware and mindful of this process being underway;</a:t>
          </a:r>
        </a:p>
        <a:p>
          <a:pPr marL="685800" lvl="1" indent="-228600">
            <a:buFont typeface="+mj-lt"/>
            <a:buAutoNum type="alphaLcParenR"/>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consciously form an opinion on whether the initiative should or should not relate to or influence each dimension;</a:t>
          </a:r>
        </a:p>
        <a:p>
          <a:pPr marL="685800" lvl="1" indent="-228600">
            <a:buFont typeface="+mj-lt"/>
            <a:buAutoNum type="alphaLcParenR"/>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identify how strongly this relation or influence tends to be present; and lastly</a:t>
          </a:r>
        </a:p>
        <a:p>
          <a:pPr marL="685800" lvl="1" indent="-228600">
            <a:buFont typeface="+mj-lt"/>
            <a:buAutoNum type="alphaLcParenR"/>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provide some indications of why a relation/ influence is particularly weak or strong and what aspects - their presence or absence - may lead to a particular outcome.</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Every model is arbitrary - they all carve out and portray a small part of reality and ignore the rest. This model can be both supported and questioned for many good and valid reasons. Furthermore, the kind of measurement it provides does not meet scientific standards of representativity or validity. </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Instead, the purpose of the model is to increase awareness and stimulate conversations and dialogue between different actors and stakeholders. It is important to understand that this model and the tool are not normative - they don’t suggest or prescribe that all dimensions must be addressed equally and/or fully. Instead, the intention is to ensure that the emerging profile is the result of a deliberate process, not the incidental result of ignorance or arbitrary choices and ommissions.</a:t>
          </a:r>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300" b="0" i="0">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Foundations of the Model</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model breaks urbanisation down into ten dimensions, which are described on the sheet “NumericAnalysis” of this workbook. </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Each dimension is a composite of three different factors, which each speak to a developmentally relevant aspect of this dimension. These three factors each look at a different aspect, but together, they describe the dimension in a broader manner. Any intervention can hence address a dimension holistically (i.e. all its factors) or selectively. These factors can also be found on the sheet “NumericAnalysis” of this workbook.</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300" b="0" i="0">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Using the Tool</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Switch to the sheet “Questionnaire” of this workbook.</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pPr marL="228600" indent="-228600">
            <a:buFont typeface="+mj-lt"/>
            <a:buAutoNum type="arabi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You can start by creating an </a:t>
          </a:r>
          <a:r>
            <a:rPr lang="en-GB" sz="1100" b="1" i="0">
              <a:solidFill>
                <a:schemeClr val="accent1"/>
              </a:solidFill>
              <a:effectLst/>
              <a:latin typeface="Lato" panose="020F0502020204030203" pitchFamily="34" charset="0"/>
              <a:ea typeface="Lato" panose="020F0502020204030203" pitchFamily="34" charset="0"/>
              <a:cs typeface="Lato" panose="020F0502020204030203" pitchFamily="34" charset="0"/>
            </a:rPr>
            <a:t>“Ideal Importance” profile in the blue section </a:t>
          </a: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 i.e. how strongly you intend to address (i.e. relate to or influence) each dimension, ideally. Give each dimension a discretionary value, according to your understanding of what your initiative should emphasise and focus on. To create this ideal profile, fill in the ten light blue fields in column C, giving each a value between 0 and 5, whereby 0 means “not at all” and 5 means “fully”.</a:t>
          </a:r>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r>
            <a:rPr lang="en-GB" sz="1100" b="1" i="1">
              <a:solidFill>
                <a:schemeClr val="tx1"/>
              </a:solidFill>
              <a:effectLst/>
              <a:latin typeface="Lato" panose="020F0502020204030203" pitchFamily="34" charset="0"/>
              <a:ea typeface="Lato" panose="020F0502020204030203" pitchFamily="34" charset="0"/>
              <a:cs typeface="Lato" panose="020F0502020204030203" pitchFamily="34" charset="0"/>
            </a:rPr>
            <a:t>Note: this first step is optional; it allows you to draw a comparison between your ideal and a measured profile (see next steps). You can also skip directly to the second step.</a:t>
          </a:r>
          <a:br>
            <a:rPr lang="en-GB" sz="1100" b="1" i="1">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1" i="1">
            <a:solidFill>
              <a:schemeClr val="tx1"/>
            </a:solidFill>
            <a:effectLst/>
            <a:latin typeface="Lato" panose="020F0502020204030203" pitchFamily="34" charset="0"/>
            <a:ea typeface="Lato" panose="020F0502020204030203" pitchFamily="34" charset="0"/>
            <a:cs typeface="Lato" panose="020F0502020204030203" pitchFamily="34" charset="0"/>
          </a:endParaRPr>
        </a:p>
        <a:p>
          <a:pPr marL="228600" indent="-228600">
            <a:buFont typeface="+mj-lt"/>
            <a:buAutoNum type="arabi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Continue by </a:t>
          </a:r>
          <a:r>
            <a:rPr lang="en-GB" sz="1100" b="1" i="0">
              <a:solidFill>
                <a:schemeClr val="accent2"/>
              </a:solidFill>
              <a:effectLst/>
              <a:latin typeface="Lato" panose="020F0502020204030203" pitchFamily="34" charset="0"/>
              <a:ea typeface="Lato" panose="020F0502020204030203" pitchFamily="34" charset="0"/>
              <a:cs typeface="Lato" panose="020F0502020204030203" pitchFamily="34" charset="0"/>
            </a:rPr>
            <a:t>“Measuring the Presence” of each dimension in your initiative in the red section</a:t>
          </a: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 Read the 30 questions in column E and give each a value between 0 and 5, whereby 0 means “not at all” and 5 means “fully”. The term “initiatives" refers to your project, strategy or any other kind of initiative.</a:t>
          </a:r>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Here are a few hints:</a:t>
          </a:r>
        </a:p>
        <a:p>
          <a:pPr marL="628650" lvl="1" indent="-171450">
            <a:buFont typeface="Wingdings" pitchFamily="2" charset="2"/>
            <a:buChar char="Ø"/>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Do a first run-through: If you don't understand a question, skip it (if you have time left, you can still return at the end)</a:t>
          </a:r>
        </a:p>
        <a:p>
          <a:pPr marL="628650" lvl="1" indent="-171450">
            <a:buFont typeface="Wingdings" pitchFamily="2" charset="2"/>
            <a:buChar char="Ø"/>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Don't overthink it: Go with your gut feeling and provide an intuitive guess</a:t>
          </a:r>
        </a:p>
        <a:p>
          <a:pPr marL="628650" lvl="1" indent="-171450">
            <a:buFont typeface="Wingdings" pitchFamily="2" charset="2"/>
            <a:buChar char="Ø"/>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More is better: It's more important to answer as many questions as possible, rather than answering them very precisely</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That’s all - you’re done!</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300" b="0" i="0">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Interpreting the Result</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Your profile(s) are presented in a graphic and a numeric manner. Read them in parallel.</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200" b="0" i="1">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Radar Diagram</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diagram has a red profile and possibly - if step 1 had been completed - a blue profile.</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Both profiles represent how strongly a dimension is present,  i.e. being addressed by the initiative - the blue line in an ideal manner (building on the discretionary opinion of the user) versus the red line presenting the result of the measurement after answering the 30 questions.</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red values are calculated as the average of the three factors composing each dimension.</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Each factor is displayed in the form of a diamond, orange being the first, green the second and light blue the third factor (note that if multiple values coincide, the top one may conceal the others ones and if the user has skipped a question, the corresponding diamond will not appear).</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Ask yourself the following questions:</a:t>
          </a:r>
        </a:p>
        <a:p>
          <a:pPr marL="285750" indent="-285750">
            <a:buFont typeface="+mj-lt"/>
            <a:buAutoNum type="romanU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Which values of the red (measured) profile match your expectations and which ones come as a surprise?</a:t>
          </a:r>
        </a:p>
        <a:p>
          <a:pPr marL="285750" indent="-285750">
            <a:buFont typeface="+mj-lt"/>
            <a:buAutoNum type="romanU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Where do the blue and the red profile coincide? These are areas where your measured presence meets your ideal intention.</a:t>
          </a:r>
        </a:p>
        <a:p>
          <a:pPr marL="285750" indent="-285750">
            <a:buFont typeface="+mj-lt"/>
            <a:buAutoNum type="romanU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Where do the blue and the red profile differ significantly? Ask yourself what this may hint you towards, i.e. why this could be the case. Is there a simple explanation? Does this pose an issue?</a:t>
          </a:r>
        </a:p>
        <a:p>
          <a:pPr marL="285750" indent="-285750">
            <a:buFont typeface="+mj-lt"/>
            <a:buAutoNum type="romanUcPeriod"/>
          </a:pPr>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A useful step to understanding it is to consider the three factors which lead to the result: firstly, do they scatter widely on the scale or do they coincide largely? </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This is the time to look at the numeric analysis.</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200" b="0" i="1">
              <a:solidFill>
                <a:schemeClr val="tx1"/>
              </a:solidFill>
              <a:effectLst/>
              <a:latin typeface="Lato Medium" panose="020F0502020204030203" pitchFamily="34" charset="0"/>
              <a:ea typeface="Lato Medium" panose="020F0502020204030203" pitchFamily="34" charset="0"/>
              <a:cs typeface="Lato Medium" panose="020F0502020204030203" pitchFamily="34" charset="0"/>
            </a:rPr>
            <a:t>Numeric Analysis</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numeric analysis presents the same figures as the radar diagram.</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Each dimension is listed, followed by the ideal importance value and the value of measured presence, which is the average of the three factors (normalised to a scale from 0 to 1).</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shade of each cell indicates its value, with values closer to zero becoming intenser red and values closer to one becoming intenser green:</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In this example, the two dimensional values for “Economic Engine” are quite close, i.e. the ideal and the measured presence do not differ much, however, within the dimension, one factor is very strongly represented, whereas the other two factors are almost absent.</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The interpretation could be along the following lines of thought:</a:t>
          </a: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“In this strategy (or project), leveraging economic growth effects of urbanisation has not been a focus and in planning played a rather subordinate role. This coincides with the de-facto situation, i.e. the measured presence of addressing urbanisation as an economic engine. However, while neither using urban “dividends” to finance public services and infrastructure nor supporting a balanced development between production and consumption are important aspects, raising standards of living and well-being of the populations (and containing growing inequality) thanks to urban concentration and diversification is important, which is an “outlier” on this dimension.”</a:t>
          </a:r>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A follow-on question could be: Given that factors within each dimension are highly interdependent, is it sensible to have just one factor holding such high importance while the others are insignificant (neglected?) or could a more comprehensive approach to urban centres being economic engines create more synergies?</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Here is a second example, in which the two dimensional values differ greatly:</a:t>
          </a: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b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br>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While addressing the increasing complexity of basic service delivery was intended to be a key issue, the measured presence reveals that it plays a mediocre role. The reason may be that while the initiative pays great importance to a future-oriented manner of making strategies and plans for service delivery, at the same time the initiative neglects spatial analysis to identify spatial pockets of neglect and underprovision, as well as the potential (if not necessity) to take the underlying structure and dynamics of urban systems into account when planning the operation, distribution and access to basic services.</a:t>
          </a:r>
        </a:p>
        <a:p>
          <a:endPar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endParaRPr>
        </a:p>
        <a:p>
          <a:r>
            <a:rPr lang="en-GB" sz="1100" b="0" i="0">
              <a:solidFill>
                <a:schemeClr val="tx1"/>
              </a:solidFill>
              <a:effectLst/>
              <a:latin typeface="Lato" panose="020F0502020204030203" pitchFamily="34" charset="0"/>
              <a:ea typeface="Lato" panose="020F0502020204030203" pitchFamily="34" charset="0"/>
              <a:cs typeface="Lato" panose="020F0502020204030203" pitchFamily="34" charset="0"/>
            </a:rPr>
            <a:t>This allows for a more thorough reconsideration of whether the basal process of urbanisation has been taken adequately into account, i.e. whether the initiative is sufficiently urbanisation-sensitive.</a:t>
          </a:r>
        </a:p>
        <a:p>
          <a:endParaRPr lang="en-GB" sz="1100" b="0" i="0">
            <a:latin typeface="Lato" panose="020F0502020204030203" pitchFamily="34" charset="0"/>
            <a:ea typeface="Lato" panose="020F0502020204030203" pitchFamily="34" charset="0"/>
            <a:cs typeface="Lato" panose="020F0502020204030203" pitchFamily="34" charset="0"/>
          </a:endParaRPr>
        </a:p>
      </xdr:txBody>
    </xdr:sp>
    <xdr:clientData/>
  </xdr:oneCellAnchor>
  <xdr:twoCellAnchor editAs="oneCell">
    <xdr:from>
      <xdr:col>0</xdr:col>
      <xdr:colOff>109337</xdr:colOff>
      <xdr:row>84</xdr:row>
      <xdr:rowOff>75695</xdr:rowOff>
    </xdr:from>
    <xdr:to>
      <xdr:col>5</xdr:col>
      <xdr:colOff>563511</xdr:colOff>
      <xdr:row>102</xdr:row>
      <xdr:rowOff>25002</xdr:rowOff>
    </xdr:to>
    <xdr:pic>
      <xdr:nvPicPr>
        <xdr:cNvPr id="10" name="Picture 9">
          <a:extLst>
            <a:ext uri="{FF2B5EF4-FFF2-40B4-BE49-F238E27FC236}">
              <a16:creationId xmlns:a16="http://schemas.microsoft.com/office/drawing/2014/main" id="{4F9DDB4A-A5A9-2D0F-BD85-99A591ECACD2}"/>
            </a:ext>
          </a:extLst>
        </xdr:cNvPr>
        <xdr:cNvPicPr>
          <a:picLocks noChangeAspect="1"/>
        </xdr:cNvPicPr>
      </xdr:nvPicPr>
      <xdr:blipFill>
        <a:blip xmlns:r="http://schemas.openxmlformats.org/officeDocument/2006/relationships" r:embed="rId1"/>
        <a:stretch>
          <a:fillRect/>
        </a:stretch>
      </xdr:blipFill>
      <xdr:spPr>
        <a:xfrm>
          <a:off x="109337" y="14205496"/>
          <a:ext cx="4575366" cy="2977122"/>
        </a:xfrm>
        <a:prstGeom prst="rect">
          <a:avLst/>
        </a:prstGeom>
      </xdr:spPr>
    </xdr:pic>
    <xdr:clientData/>
  </xdr:twoCellAnchor>
  <xdr:twoCellAnchor editAs="oneCell">
    <xdr:from>
      <xdr:col>0</xdr:col>
      <xdr:colOff>84106</xdr:colOff>
      <xdr:row>129</xdr:row>
      <xdr:rowOff>67284</xdr:rowOff>
    </xdr:from>
    <xdr:to>
      <xdr:col>7</xdr:col>
      <xdr:colOff>435837</xdr:colOff>
      <xdr:row>133</xdr:row>
      <xdr:rowOff>54837</xdr:rowOff>
    </xdr:to>
    <xdr:pic>
      <xdr:nvPicPr>
        <xdr:cNvPr id="11" name="Picture 10">
          <a:extLst>
            <a:ext uri="{FF2B5EF4-FFF2-40B4-BE49-F238E27FC236}">
              <a16:creationId xmlns:a16="http://schemas.microsoft.com/office/drawing/2014/main" id="{2A679EA0-31F8-B653-3720-535DE31A5202}"/>
            </a:ext>
          </a:extLst>
        </xdr:cNvPr>
        <xdr:cNvPicPr>
          <a:picLocks noChangeAspect="1"/>
        </xdr:cNvPicPr>
      </xdr:nvPicPr>
      <xdr:blipFill>
        <a:blip xmlns:r="http://schemas.openxmlformats.org/officeDocument/2006/relationships" r:embed="rId2"/>
        <a:stretch>
          <a:fillRect/>
        </a:stretch>
      </xdr:blipFill>
      <xdr:spPr>
        <a:xfrm>
          <a:off x="84106" y="21766622"/>
          <a:ext cx="6121400" cy="660400"/>
        </a:xfrm>
        <a:prstGeom prst="rect">
          <a:avLst/>
        </a:prstGeom>
      </xdr:spPr>
    </xdr:pic>
    <xdr:clientData/>
  </xdr:twoCellAnchor>
  <xdr:twoCellAnchor editAs="oneCell">
    <xdr:from>
      <xdr:col>0</xdr:col>
      <xdr:colOff>58875</xdr:colOff>
      <xdr:row>154</xdr:row>
      <xdr:rowOff>58874</xdr:rowOff>
    </xdr:from>
    <xdr:to>
      <xdr:col>7</xdr:col>
      <xdr:colOff>410606</xdr:colOff>
      <xdr:row>158</xdr:row>
      <xdr:rowOff>135327</xdr:rowOff>
    </xdr:to>
    <xdr:pic>
      <xdr:nvPicPr>
        <xdr:cNvPr id="12" name="Picture 11">
          <a:extLst>
            <a:ext uri="{FF2B5EF4-FFF2-40B4-BE49-F238E27FC236}">
              <a16:creationId xmlns:a16="http://schemas.microsoft.com/office/drawing/2014/main" id="{E41902D8-6E55-55F8-4C69-7415F6EC976F}"/>
            </a:ext>
          </a:extLst>
        </xdr:cNvPr>
        <xdr:cNvPicPr>
          <a:picLocks noChangeAspect="1"/>
        </xdr:cNvPicPr>
      </xdr:nvPicPr>
      <xdr:blipFill>
        <a:blip xmlns:r="http://schemas.openxmlformats.org/officeDocument/2006/relationships" r:embed="rId3"/>
        <a:stretch>
          <a:fillRect/>
        </a:stretch>
      </xdr:blipFill>
      <xdr:spPr>
        <a:xfrm>
          <a:off x="58875" y="25963510"/>
          <a:ext cx="6121400"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25400</xdr:rowOff>
    </xdr:from>
    <xdr:to>
      <xdr:col>5</xdr:col>
      <xdr:colOff>1270000</xdr:colOff>
      <xdr:row>2</xdr:row>
      <xdr:rowOff>2057400</xdr:rowOff>
    </xdr:to>
    <xdr:sp macro="" textlink="">
      <xdr:nvSpPr>
        <xdr:cNvPr id="2" name="TextBox 1">
          <a:extLst>
            <a:ext uri="{FF2B5EF4-FFF2-40B4-BE49-F238E27FC236}">
              <a16:creationId xmlns:a16="http://schemas.microsoft.com/office/drawing/2014/main" id="{9BE7328D-3B73-1372-25BD-96F3C300A4F4}"/>
            </a:ext>
          </a:extLst>
        </xdr:cNvPr>
        <xdr:cNvSpPr txBox="1"/>
      </xdr:nvSpPr>
      <xdr:spPr>
        <a:xfrm>
          <a:off x="4686300" y="1282700"/>
          <a:ext cx="7848600" cy="20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There are 30 questions; "initiatives" refers to your project, strategy or any other kind of initiative.</a:t>
          </a:r>
        </a:p>
        <a:p>
          <a:endParaRPr lang="en-GB" sz="1600"/>
        </a:p>
        <a:p>
          <a:pPr marL="171450" indent="-171450">
            <a:buFont typeface="Wingdings" pitchFamily="2" charset="2"/>
            <a:buChar char="Ø"/>
          </a:pPr>
          <a:r>
            <a:rPr lang="en-GB" sz="1600" b="1"/>
            <a:t>Do a first run-through:</a:t>
          </a:r>
          <a:r>
            <a:rPr lang="en-GB" sz="1600"/>
            <a:t> If you </a:t>
          </a:r>
          <a:r>
            <a:rPr lang="en-GB" sz="1600" i="1" u="sng"/>
            <a:t>don't understand</a:t>
          </a:r>
          <a:r>
            <a:rPr lang="en-GB" sz="1600" i="1" u="none"/>
            <a:t> </a:t>
          </a:r>
          <a:r>
            <a:rPr lang="en-GB" sz="1600"/>
            <a:t>a question, </a:t>
          </a:r>
          <a:r>
            <a:rPr lang="en-GB" sz="1600" i="1" u="sng"/>
            <a:t>skip</a:t>
          </a:r>
          <a:r>
            <a:rPr lang="en-GB" sz="1600"/>
            <a:t> it (if you have time left, you can still </a:t>
          </a:r>
          <a:r>
            <a:rPr lang="en-GB" sz="1600" i="1" u="sng"/>
            <a:t>return at the end</a:t>
          </a:r>
          <a:r>
            <a:rPr lang="en-GB" sz="1600"/>
            <a:t>)</a:t>
          </a:r>
        </a:p>
        <a:p>
          <a:pPr marL="171450" indent="-171450">
            <a:buFont typeface="Wingdings" pitchFamily="2" charset="2"/>
            <a:buChar char="Ø"/>
          </a:pPr>
          <a:r>
            <a:rPr lang="en-GB" sz="1600" b="1"/>
            <a:t>Don't overthink it:</a:t>
          </a:r>
          <a:r>
            <a:rPr lang="en-GB" sz="1600"/>
            <a:t> </a:t>
          </a:r>
          <a:r>
            <a:rPr lang="en-GB" sz="1600" i="1" u="sng"/>
            <a:t>Go with your gut feeling</a:t>
          </a:r>
          <a:r>
            <a:rPr lang="en-GB" sz="1600"/>
            <a:t> and provide an intuitive guess</a:t>
          </a:r>
        </a:p>
        <a:p>
          <a:pPr marL="171450" indent="-171450">
            <a:buFont typeface="Wingdings" pitchFamily="2" charset="2"/>
            <a:buChar char="Ø"/>
          </a:pPr>
          <a:r>
            <a:rPr lang="en-GB" sz="1600" b="1"/>
            <a:t>More is better:</a:t>
          </a:r>
          <a:r>
            <a:rPr lang="en-GB" sz="1600"/>
            <a:t> It's more important to answer </a:t>
          </a:r>
          <a:r>
            <a:rPr lang="en-GB" sz="1600" i="1" u="sng"/>
            <a:t>as many questions as possible</a:t>
          </a:r>
          <a:r>
            <a:rPr lang="en-GB" sz="1600"/>
            <a:t>, rather than answering them very precisely</a:t>
          </a:r>
        </a:p>
      </xdr:txBody>
    </xdr:sp>
    <xdr:clientData/>
  </xdr:twoCellAnchor>
  <xdr:twoCellAnchor>
    <xdr:from>
      <xdr:col>0</xdr:col>
      <xdr:colOff>50800</xdr:colOff>
      <xdr:row>2</xdr:row>
      <xdr:rowOff>25400</xdr:rowOff>
    </xdr:from>
    <xdr:to>
      <xdr:col>2</xdr:col>
      <xdr:colOff>1295400</xdr:colOff>
      <xdr:row>2</xdr:row>
      <xdr:rowOff>2057400</xdr:rowOff>
    </xdr:to>
    <xdr:sp macro="" textlink="">
      <xdr:nvSpPr>
        <xdr:cNvPr id="3" name="TextBox 2">
          <a:extLst>
            <a:ext uri="{FF2B5EF4-FFF2-40B4-BE49-F238E27FC236}">
              <a16:creationId xmlns:a16="http://schemas.microsoft.com/office/drawing/2014/main" id="{2EE44896-1C85-CD47-B057-DD3C8A6FBB09}"/>
            </a:ext>
          </a:extLst>
        </xdr:cNvPr>
        <xdr:cNvSpPr txBox="1"/>
      </xdr:nvSpPr>
      <xdr:spPr>
        <a:xfrm>
          <a:off x="50800" y="1282700"/>
          <a:ext cx="3797300" cy="20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600"/>
            <a:t>You can create a </a:t>
          </a:r>
          <a:r>
            <a:rPr lang="en-GB" sz="1600" baseline="0"/>
            <a:t>profile representing how strongly you intend to address (i.e. relate to or influence) each dimension, ideally.</a:t>
          </a:r>
        </a:p>
        <a:p>
          <a:endParaRPr lang="en-GB" sz="1600" baseline="0"/>
        </a:p>
        <a:p>
          <a:r>
            <a:rPr lang="en-GB" sz="1600" baseline="0"/>
            <a:t>Creating this ideal profile is not a necessity, but just adds another profile in the radar diagram.</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09100" cy="6070600"/>
    <xdr:graphicFrame macro="">
      <xdr:nvGraphicFramePr>
        <xdr:cNvPr id="2" name="Chart 1" title="Chart">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54F5B-38BA-C74B-8EC7-7B60E5F0E69B}" name="MeasuringPresence" displayName="MeasuringPresence" ref="E6:F36" totalsRowShown="0" headerRowDxfId="8" dataDxfId="7">
  <tableColumns count="2">
    <tableColumn id="1" xr3:uid="{C235F73C-7E1E-B448-8D19-9E64EB171DB6}" name="Question" dataDxfId="6"/>
    <tableColumn id="2" xr3:uid="{A765793B-36DA-1D4B-B6DB-861574373DC9}" name="Your Value" dataDxfId="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1DFF5D-CD8A-7541-B9E4-74FBAAC01029}" name="IdealProfile" displayName="IdealProfile" ref="A6:C16" totalsRowShown="0" headerRowDxfId="4" dataDxfId="3">
  <tableColumns count="3">
    <tableColumn id="1" xr3:uid="{06B67985-09AA-E943-B940-18EEAFB7506D}" name="Dimension" dataDxfId="2"/>
    <tableColumn id="3" xr3:uid="{498AE594-1F43-9A49-B71D-C86663C1719D}" name="Description" dataDxfId="1"/>
    <tableColumn id="2" xr3:uid="{28B6D0AE-9AA2-AA44-9B4C-55A7CE8D15CA}" name="Your Value" dataDxfId="0"/>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3002-973D-6144-96E1-631CCF2BDF98}">
  <dimension ref="B2:B3"/>
  <sheetViews>
    <sheetView showGridLines="0" zoomScale="151" zoomScaleNormal="151" workbookViewId="0">
      <selection activeCell="I21" sqref="I21"/>
    </sheetView>
  </sheetViews>
  <sheetFormatPr baseColWidth="10" defaultRowHeight="13" x14ac:dyDescent="0.15"/>
  <sheetData>
    <row r="2" spans="2:2" x14ac:dyDescent="0.15">
      <c r="B2" s="74"/>
    </row>
    <row r="3" spans="2:2" x14ac:dyDescent="0.15">
      <c r="B3" s="74"/>
    </row>
  </sheetData>
  <sheetProtection sheet="1" objects="1" scenarios="1"/>
  <pageMargins left="0.39370078740157483" right="0.39370078740157483" top="0.39370078740157483" bottom="0.39370078740157483" header="0" footer="0"/>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EEEA-0F18-7840-9987-6EEBDA6340DE}">
  <dimension ref="A1:P36"/>
  <sheetViews>
    <sheetView zoomScaleNormal="100" workbookViewId="0">
      <selection activeCell="D8" sqref="D8"/>
    </sheetView>
  </sheetViews>
  <sheetFormatPr baseColWidth="10" defaultRowHeight="20" x14ac:dyDescent="0.2"/>
  <cols>
    <col min="1" max="1" width="18" style="29" customWidth="1"/>
    <col min="2" max="2" width="59.33203125" style="29" customWidth="1"/>
    <col min="3" max="3" width="17.1640625" style="29" customWidth="1"/>
    <col min="4" max="4" width="10.83203125" style="29"/>
    <col min="5" max="5" width="86.33203125" style="30" customWidth="1"/>
    <col min="6" max="6" width="17.1640625" style="27" customWidth="1"/>
    <col min="7" max="16384" width="10.83203125" style="29"/>
  </cols>
  <sheetData>
    <row r="1" spans="1:16" s="32" customFormat="1" ht="56" customHeight="1" x14ac:dyDescent="0.15">
      <c r="A1" s="87" t="s">
        <v>102</v>
      </c>
      <c r="B1" s="87"/>
      <c r="C1" s="87"/>
      <c r="D1" s="87"/>
      <c r="E1" s="87"/>
      <c r="F1" s="87"/>
    </row>
    <row r="2" spans="1:16" s="32" customFormat="1" ht="43" customHeight="1" x14ac:dyDescent="0.15">
      <c r="A2" s="88" t="s">
        <v>104</v>
      </c>
      <c r="B2" s="89"/>
      <c r="C2" s="89"/>
      <c r="E2" s="91" t="s">
        <v>89</v>
      </c>
      <c r="F2" s="92"/>
    </row>
    <row r="3" spans="1:16" ht="171" customHeight="1" x14ac:dyDescent="0.2">
      <c r="E3" s="86"/>
      <c r="F3" s="86"/>
    </row>
    <row r="4" spans="1:16" s="33" customFormat="1" ht="37" customHeight="1" x14ac:dyDescent="0.2">
      <c r="A4" s="90" t="s">
        <v>90</v>
      </c>
      <c r="B4" s="90"/>
      <c r="C4" s="90"/>
      <c r="D4" s="90"/>
      <c r="E4" s="90"/>
      <c r="F4" s="90"/>
    </row>
    <row r="5" spans="1:16" ht="20" customHeight="1" x14ac:dyDescent="0.2">
      <c r="E5" s="86"/>
      <c r="F5" s="86"/>
    </row>
    <row r="6" spans="1:16" s="27" customFormat="1" ht="21" x14ac:dyDescent="0.2">
      <c r="A6" s="27" t="s">
        <v>32</v>
      </c>
      <c r="B6" s="27" t="s">
        <v>91</v>
      </c>
      <c r="C6" s="27" t="s">
        <v>88</v>
      </c>
      <c r="E6" s="31" t="s">
        <v>87</v>
      </c>
      <c r="F6" s="27" t="s">
        <v>88</v>
      </c>
    </row>
    <row r="7" spans="1:16" s="35" customFormat="1" ht="85" x14ac:dyDescent="0.15">
      <c r="A7" s="76" t="s">
        <v>42</v>
      </c>
      <c r="B7" s="34" t="s">
        <v>92</v>
      </c>
      <c r="C7" s="39"/>
      <c r="E7" s="36" t="s">
        <v>5</v>
      </c>
      <c r="F7" s="37"/>
      <c r="O7" s="40"/>
      <c r="P7" s="40"/>
    </row>
    <row r="8" spans="1:16" s="35" customFormat="1" ht="68" x14ac:dyDescent="0.15">
      <c r="A8" s="77" t="s">
        <v>46</v>
      </c>
      <c r="B8" s="34" t="s">
        <v>93</v>
      </c>
      <c r="C8" s="39"/>
      <c r="E8" s="36" t="s">
        <v>11</v>
      </c>
      <c r="F8" s="37"/>
      <c r="O8" s="40"/>
      <c r="P8" s="40"/>
    </row>
    <row r="9" spans="1:16" s="35" customFormat="1" ht="85" x14ac:dyDescent="0.15">
      <c r="A9" s="78" t="s">
        <v>50</v>
      </c>
      <c r="B9" s="34" t="s">
        <v>94</v>
      </c>
      <c r="C9" s="39"/>
      <c r="E9" s="36" t="s">
        <v>17</v>
      </c>
      <c r="F9" s="37"/>
      <c r="O9" s="40"/>
      <c r="P9" s="40"/>
    </row>
    <row r="10" spans="1:16" s="35" customFormat="1" ht="68" x14ac:dyDescent="0.15">
      <c r="A10" s="79" t="s">
        <v>54</v>
      </c>
      <c r="B10" s="34" t="s">
        <v>95</v>
      </c>
      <c r="C10" s="39"/>
      <c r="E10" s="36" t="s">
        <v>28</v>
      </c>
      <c r="F10" s="37"/>
      <c r="O10" s="40"/>
      <c r="P10" s="40"/>
    </row>
    <row r="11" spans="1:16" s="35" customFormat="1" ht="68" x14ac:dyDescent="0.15">
      <c r="A11" s="80" t="s">
        <v>58</v>
      </c>
      <c r="B11" s="34" t="s">
        <v>96</v>
      </c>
      <c r="C11" s="39"/>
      <c r="E11" s="36" t="s">
        <v>2</v>
      </c>
      <c r="F11" s="37"/>
      <c r="O11" s="40"/>
      <c r="P11" s="40"/>
    </row>
    <row r="12" spans="1:16" s="35" customFormat="1" ht="51" x14ac:dyDescent="0.15">
      <c r="A12" s="81" t="s">
        <v>62</v>
      </c>
      <c r="B12" s="34" t="s">
        <v>97</v>
      </c>
      <c r="C12" s="39"/>
      <c r="E12" s="36" t="s">
        <v>20</v>
      </c>
      <c r="F12" s="37"/>
      <c r="O12" s="40"/>
      <c r="P12" s="40"/>
    </row>
    <row r="13" spans="1:16" s="35" customFormat="1" ht="68" x14ac:dyDescent="0.15">
      <c r="A13" s="82" t="s">
        <v>66</v>
      </c>
      <c r="B13" s="34" t="s">
        <v>98</v>
      </c>
      <c r="C13" s="39"/>
      <c r="E13" s="36" t="s">
        <v>14</v>
      </c>
      <c r="F13" s="37"/>
      <c r="O13" s="40"/>
      <c r="P13" s="40"/>
    </row>
    <row r="14" spans="1:16" s="35" customFormat="1" ht="68" x14ac:dyDescent="0.15">
      <c r="A14" s="83" t="s">
        <v>70</v>
      </c>
      <c r="B14" s="34" t="s">
        <v>99</v>
      </c>
      <c r="C14" s="39"/>
      <c r="E14" s="36" t="s">
        <v>24</v>
      </c>
      <c r="F14" s="37"/>
      <c r="O14" s="40"/>
      <c r="P14" s="40"/>
    </row>
    <row r="15" spans="1:16" s="35" customFormat="1" ht="85" x14ac:dyDescent="0.15">
      <c r="A15" s="84" t="s">
        <v>74</v>
      </c>
      <c r="B15" s="34" t="s">
        <v>100</v>
      </c>
      <c r="C15" s="39"/>
      <c r="E15" s="36" t="s">
        <v>8</v>
      </c>
      <c r="F15" s="37"/>
      <c r="O15" s="40"/>
      <c r="P15" s="40"/>
    </row>
    <row r="16" spans="1:16" s="35" customFormat="1" ht="102" x14ac:dyDescent="0.15">
      <c r="A16" s="85" t="s">
        <v>78</v>
      </c>
      <c r="B16" s="34" t="s">
        <v>101</v>
      </c>
      <c r="C16" s="39"/>
      <c r="E16" s="36" t="s">
        <v>25</v>
      </c>
      <c r="F16" s="37"/>
      <c r="O16" s="40"/>
      <c r="P16" s="40"/>
    </row>
    <row r="17" spans="5:16" s="35" customFormat="1" ht="51" x14ac:dyDescent="0.15">
      <c r="E17" s="36" t="s">
        <v>30</v>
      </c>
      <c r="F17" s="37"/>
      <c r="O17" s="40"/>
      <c r="P17" s="40"/>
    </row>
    <row r="18" spans="5:16" s="35" customFormat="1" ht="68" x14ac:dyDescent="0.15">
      <c r="E18" s="36" t="s">
        <v>13</v>
      </c>
      <c r="F18" s="37"/>
      <c r="O18" s="40"/>
      <c r="P18" s="40"/>
    </row>
    <row r="19" spans="5:16" s="35" customFormat="1" ht="34" x14ac:dyDescent="0.15">
      <c r="E19" s="36" t="s">
        <v>1</v>
      </c>
      <c r="F19" s="37"/>
      <c r="O19" s="40"/>
      <c r="P19" s="40"/>
    </row>
    <row r="20" spans="5:16" s="35" customFormat="1" ht="51" x14ac:dyDescent="0.15">
      <c r="E20" s="36" t="s">
        <v>19</v>
      </c>
      <c r="F20" s="37"/>
      <c r="O20" s="40"/>
      <c r="P20" s="40"/>
    </row>
    <row r="21" spans="5:16" s="35" customFormat="1" ht="51" x14ac:dyDescent="0.15">
      <c r="E21" s="36" t="s">
        <v>12</v>
      </c>
      <c r="F21" s="37"/>
      <c r="O21" s="40"/>
      <c r="P21" s="40"/>
    </row>
    <row r="22" spans="5:16" s="35" customFormat="1" ht="68" x14ac:dyDescent="0.15">
      <c r="E22" s="36" t="s">
        <v>4</v>
      </c>
      <c r="F22" s="37"/>
      <c r="O22" s="40"/>
      <c r="P22" s="40"/>
    </row>
    <row r="23" spans="5:16" s="35" customFormat="1" ht="85" x14ac:dyDescent="0.15">
      <c r="E23" s="36" t="s">
        <v>22</v>
      </c>
      <c r="F23" s="37"/>
      <c r="O23" s="40"/>
      <c r="P23" s="40"/>
    </row>
    <row r="24" spans="5:16" s="35" customFormat="1" ht="68" x14ac:dyDescent="0.15">
      <c r="E24" s="36" t="s">
        <v>9</v>
      </c>
      <c r="F24" s="37"/>
      <c r="O24" s="40"/>
      <c r="P24" s="40"/>
    </row>
    <row r="25" spans="5:16" s="35" customFormat="1" ht="51" x14ac:dyDescent="0.15">
      <c r="E25" s="36" t="s">
        <v>3</v>
      </c>
      <c r="F25" s="37"/>
      <c r="O25" s="40"/>
      <c r="P25" s="40"/>
    </row>
    <row r="26" spans="5:16" s="35" customFormat="1" ht="68" x14ac:dyDescent="0.15">
      <c r="E26" s="36" t="s">
        <v>18</v>
      </c>
      <c r="F26" s="37"/>
      <c r="O26" s="40"/>
      <c r="P26" s="40"/>
    </row>
    <row r="27" spans="5:16" s="35" customFormat="1" ht="51" x14ac:dyDescent="0.15">
      <c r="E27" s="36" t="s">
        <v>10</v>
      </c>
      <c r="F27" s="37"/>
      <c r="O27" s="40"/>
      <c r="P27" s="40"/>
    </row>
    <row r="28" spans="5:16" s="35" customFormat="1" ht="68" x14ac:dyDescent="0.15">
      <c r="E28" s="36" t="s">
        <v>26</v>
      </c>
      <c r="F28" s="37"/>
      <c r="O28" s="40"/>
      <c r="P28" s="40"/>
    </row>
    <row r="29" spans="5:16" s="35" customFormat="1" ht="51" x14ac:dyDescent="0.15">
      <c r="E29" s="36" t="s">
        <v>29</v>
      </c>
      <c r="F29" s="37"/>
      <c r="O29" s="40"/>
      <c r="P29" s="40"/>
    </row>
    <row r="30" spans="5:16" s="35" customFormat="1" ht="68" x14ac:dyDescent="0.15">
      <c r="E30" s="36" t="s">
        <v>7</v>
      </c>
      <c r="F30" s="37"/>
      <c r="O30" s="40"/>
      <c r="P30" s="40"/>
    </row>
    <row r="31" spans="5:16" s="35" customFormat="1" ht="51" x14ac:dyDescent="0.15">
      <c r="E31" s="36" t="s">
        <v>16</v>
      </c>
      <c r="F31" s="37"/>
      <c r="O31" s="40"/>
      <c r="P31" s="40"/>
    </row>
    <row r="32" spans="5:16" s="35" customFormat="1" ht="68" x14ac:dyDescent="0.15">
      <c r="E32" s="36" t="s">
        <v>15</v>
      </c>
      <c r="F32" s="37"/>
      <c r="O32" s="40"/>
      <c r="P32" s="40"/>
    </row>
    <row r="33" spans="5:16" s="35" customFormat="1" ht="51" x14ac:dyDescent="0.15">
      <c r="E33" s="36" t="s">
        <v>21</v>
      </c>
      <c r="F33" s="37"/>
      <c r="O33" s="40"/>
      <c r="P33" s="40"/>
    </row>
    <row r="34" spans="5:16" s="35" customFormat="1" ht="51" x14ac:dyDescent="0.15">
      <c r="E34" s="36" t="s">
        <v>27</v>
      </c>
      <c r="F34" s="37"/>
      <c r="O34" s="40"/>
      <c r="P34" s="40"/>
    </row>
    <row r="35" spans="5:16" s="35" customFormat="1" ht="51" x14ac:dyDescent="0.15">
      <c r="E35" s="36" t="s">
        <v>6</v>
      </c>
      <c r="F35" s="37"/>
      <c r="O35" s="40"/>
      <c r="P35" s="40"/>
    </row>
    <row r="36" spans="5:16" s="35" customFormat="1" ht="51" x14ac:dyDescent="0.15">
      <c r="E36" s="36" t="s">
        <v>23</v>
      </c>
      <c r="F36" s="37"/>
      <c r="O36" s="40"/>
      <c r="P36" s="40"/>
    </row>
  </sheetData>
  <sheetProtection sheet="1" objects="1" scenarios="1"/>
  <mergeCells count="6">
    <mergeCell ref="E5:F5"/>
    <mergeCell ref="E3:F3"/>
    <mergeCell ref="A1:F1"/>
    <mergeCell ref="A2:C2"/>
    <mergeCell ref="A4:F4"/>
    <mergeCell ref="E2:F2"/>
  </mergeCells>
  <conditionalFormatting sqref="B7:B16">
    <cfRule type="colorScale" priority="1">
      <colorScale>
        <cfvo type="formula" val="0"/>
        <cfvo type="formula" val="0.5"/>
        <cfvo type="formula" val="1"/>
        <color rgb="FFE67C73"/>
        <color rgb="FFFFFFFF"/>
        <color rgb="FF57BB8A"/>
      </colorScale>
    </cfRule>
  </conditionalFormatting>
  <dataValidations count="1">
    <dataValidation type="whole" allowBlank="1" showInputMessage="1" showErrorMessage="1" sqref="C7:C16 F7:F36" xr:uid="{4A246586-6778-4249-8DC0-BBAC78E47066}">
      <formula1>0</formula1>
      <formula2>5</formula2>
    </dataValidation>
  </dataValidations>
  <pageMargins left="0.7" right="0.7" top="0.75" bottom="0.75" header="0.3" footer="0.3"/>
  <pageSetup paperSize="9" orientation="portrait" horizontalDpi="0" verticalDpi="0"/>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31C0-BFD2-BF43-8201-48F1B96F1FB7}">
  <sheetPr>
    <outlinePr summaryBelow="0" summaryRight="0"/>
  </sheetPr>
  <dimension ref="A1:N34"/>
  <sheetViews>
    <sheetView tabSelected="1" workbookViewId="0">
      <selection activeCell="E7" sqref="E7:E9"/>
    </sheetView>
  </sheetViews>
  <sheetFormatPr baseColWidth="10" defaultColWidth="12.6640625" defaultRowHeight="13" x14ac:dyDescent="0.15"/>
  <cols>
    <col min="1" max="1" width="17.1640625" customWidth="1"/>
    <col min="2" max="2" width="28.5" customWidth="1"/>
    <col min="3" max="3" width="2.6640625" customWidth="1"/>
    <col min="4" max="4" width="15.5" customWidth="1"/>
    <col min="5" max="5" width="2.6640625" customWidth="1"/>
    <col min="6" max="6" width="15.5" customWidth="1"/>
    <col min="7" max="9" width="11.33203125" hidden="1" customWidth="1"/>
    <col min="10" max="10" width="2.6640625" customWidth="1"/>
    <col min="11" max="11" width="80.5" customWidth="1"/>
    <col min="12" max="12" width="10.1640625" customWidth="1"/>
    <col min="13" max="13" width="17" hidden="1" customWidth="1"/>
    <col min="14" max="14" width="10.1640625" hidden="1" customWidth="1"/>
    <col min="15" max="30" width="17.1640625" customWidth="1"/>
  </cols>
  <sheetData>
    <row r="1" spans="1:14" ht="35" customHeight="1" x14ac:dyDescent="0.15">
      <c r="A1" s="93" t="s">
        <v>105</v>
      </c>
      <c r="B1" s="93"/>
      <c r="C1" s="93"/>
      <c r="D1" s="93"/>
      <c r="E1" s="93"/>
      <c r="F1" s="93"/>
      <c r="G1" s="93"/>
      <c r="H1" s="93"/>
      <c r="I1" s="93"/>
      <c r="J1" s="93"/>
      <c r="K1" s="93"/>
      <c r="L1" s="93"/>
    </row>
    <row r="2" spans="1:14" x14ac:dyDescent="0.15">
      <c r="H2" s="11" t="s">
        <v>31</v>
      </c>
      <c r="I2" s="12">
        <v>5</v>
      </c>
    </row>
    <row r="3" spans="1:14" ht="39" thickBot="1" x14ac:dyDescent="0.25">
      <c r="A3" s="13" t="s">
        <v>32</v>
      </c>
      <c r="B3" s="75" t="s">
        <v>91</v>
      </c>
      <c r="D3" s="13" t="s">
        <v>33</v>
      </c>
      <c r="F3" s="134" t="s">
        <v>34</v>
      </c>
      <c r="G3" s="135"/>
      <c r="H3" s="135"/>
      <c r="I3" s="135"/>
      <c r="K3" s="13" t="s">
        <v>106</v>
      </c>
      <c r="L3" s="13" t="s">
        <v>103</v>
      </c>
      <c r="M3" s="38"/>
      <c r="N3" s="38"/>
    </row>
    <row r="4" spans="1:14" ht="29" customHeight="1" thickTop="1" x14ac:dyDescent="0.15">
      <c r="A4" s="131" t="s">
        <v>42</v>
      </c>
      <c r="B4" s="128" t="s">
        <v>92</v>
      </c>
      <c r="C4" s="94"/>
      <c r="D4" s="100">
        <f>Questionnaire!C7/5</f>
        <v>0</v>
      </c>
      <c r="E4" s="94"/>
      <c r="F4" s="100">
        <f>G4/I4</f>
        <v>0</v>
      </c>
      <c r="G4" s="103">
        <f t="shared" ref="G4:H4" si="0">SUM(M4:M6)</f>
        <v>0</v>
      </c>
      <c r="H4" s="103">
        <f t="shared" si="0"/>
        <v>3</v>
      </c>
      <c r="I4" s="94">
        <f>H4*$I$2</f>
        <v>15</v>
      </c>
      <c r="J4" s="94"/>
      <c r="K4" s="41" t="s">
        <v>43</v>
      </c>
      <c r="L4" s="42">
        <f t="shared" ref="L4:L33" si="1">M4/(N4*$I$2)</f>
        <v>0</v>
      </c>
      <c r="M4" s="18">
        <f>SUM(ResponsesList!$B:$B)</f>
        <v>0</v>
      </c>
      <c r="N4" s="18">
        <f>COUNT(ResponsesList!$B:$B)</f>
        <v>1</v>
      </c>
    </row>
    <row r="5" spans="1:14" ht="42" x14ac:dyDescent="0.15">
      <c r="A5" s="132"/>
      <c r="B5" s="129"/>
      <c r="C5" s="95"/>
      <c r="D5" s="101"/>
      <c r="E5" s="95"/>
      <c r="F5" s="101"/>
      <c r="G5" s="95"/>
      <c r="H5" s="95"/>
      <c r="I5" s="95"/>
      <c r="J5" s="95"/>
      <c r="K5" s="43" t="s">
        <v>44</v>
      </c>
      <c r="L5" s="44">
        <f t="shared" si="1"/>
        <v>0</v>
      </c>
      <c r="M5" s="21">
        <f>SUM(ResponsesList!$C:$C)</f>
        <v>0</v>
      </c>
      <c r="N5" s="21">
        <f>COUNT(ResponsesList!$C:$C)</f>
        <v>1</v>
      </c>
    </row>
    <row r="6" spans="1:14" ht="43" thickBot="1" x14ac:dyDescent="0.2">
      <c r="A6" s="133"/>
      <c r="B6" s="130"/>
      <c r="C6" s="96"/>
      <c r="D6" s="102"/>
      <c r="E6" s="96"/>
      <c r="F6" s="102"/>
      <c r="G6" s="96"/>
      <c r="H6" s="96"/>
      <c r="I6" s="96"/>
      <c r="J6" s="96"/>
      <c r="K6" s="45" t="s">
        <v>45</v>
      </c>
      <c r="L6" s="46">
        <f t="shared" si="1"/>
        <v>0</v>
      </c>
      <c r="M6" s="24">
        <f>SUM(ResponsesList!$D:$D)</f>
        <v>0</v>
      </c>
      <c r="N6" s="24">
        <f>COUNT(ResponsesList!$D:$D)</f>
        <v>1</v>
      </c>
    </row>
    <row r="7" spans="1:14" ht="43" customHeight="1" thickTop="1" x14ac:dyDescent="0.15">
      <c r="A7" s="125" t="s">
        <v>46</v>
      </c>
      <c r="B7" s="128" t="s">
        <v>93</v>
      </c>
      <c r="C7" s="94"/>
      <c r="D7" s="100">
        <f>Questionnaire!C8/5</f>
        <v>0</v>
      </c>
      <c r="E7" s="94"/>
      <c r="F7" s="100">
        <f>G7/I7</f>
        <v>0</v>
      </c>
      <c r="G7" s="103">
        <f t="shared" ref="G7:H7" si="2">SUM(M7:M9)</f>
        <v>0</v>
      </c>
      <c r="H7" s="103">
        <f t="shared" si="2"/>
        <v>3</v>
      </c>
      <c r="I7" s="94">
        <f>H7*$I$2</f>
        <v>15</v>
      </c>
      <c r="J7" s="94"/>
      <c r="K7" s="47" t="s">
        <v>47</v>
      </c>
      <c r="L7" s="42">
        <f t="shared" si="1"/>
        <v>0</v>
      </c>
      <c r="M7" s="18">
        <f>SUM(ResponsesList!$E:$E)</f>
        <v>0</v>
      </c>
      <c r="N7" s="18">
        <f>COUNT(ResponsesList!$E:$E)</f>
        <v>1</v>
      </c>
    </row>
    <row r="8" spans="1:14" ht="42" x14ac:dyDescent="0.15">
      <c r="A8" s="126"/>
      <c r="B8" s="129"/>
      <c r="C8" s="95"/>
      <c r="D8" s="101"/>
      <c r="E8" s="95"/>
      <c r="F8" s="101"/>
      <c r="G8" s="95"/>
      <c r="H8" s="95"/>
      <c r="I8" s="95"/>
      <c r="J8" s="95"/>
      <c r="K8" s="48" t="s">
        <v>48</v>
      </c>
      <c r="L8" s="44">
        <f t="shared" si="1"/>
        <v>0</v>
      </c>
      <c r="M8" s="21">
        <f>SUM(ResponsesList!$F:$F)</f>
        <v>0</v>
      </c>
      <c r="N8" s="21">
        <f>COUNT(ResponsesList!$F:$F)</f>
        <v>1</v>
      </c>
    </row>
    <row r="9" spans="1:14" ht="29" thickBot="1" x14ac:dyDescent="0.2">
      <c r="A9" s="127"/>
      <c r="B9" s="130"/>
      <c r="C9" s="96"/>
      <c r="D9" s="102"/>
      <c r="E9" s="96"/>
      <c r="F9" s="102"/>
      <c r="G9" s="96"/>
      <c r="H9" s="96"/>
      <c r="I9" s="96"/>
      <c r="J9" s="96"/>
      <c r="K9" s="49" t="s">
        <v>49</v>
      </c>
      <c r="L9" s="46">
        <f t="shared" si="1"/>
        <v>0</v>
      </c>
      <c r="M9" s="24">
        <f>SUM(ResponsesList!$G:$G)</f>
        <v>0</v>
      </c>
      <c r="N9" s="24">
        <f>COUNT(ResponsesList!$G:$G)</f>
        <v>1</v>
      </c>
    </row>
    <row r="10" spans="1:14" ht="57" thickTop="1" x14ac:dyDescent="0.15">
      <c r="A10" s="122" t="s">
        <v>50</v>
      </c>
      <c r="B10" s="128" t="s">
        <v>94</v>
      </c>
      <c r="C10" s="94"/>
      <c r="D10" s="100">
        <f>Questionnaire!C9/5</f>
        <v>0</v>
      </c>
      <c r="E10" s="94"/>
      <c r="F10" s="100">
        <f>G10/I10</f>
        <v>0</v>
      </c>
      <c r="G10" s="103">
        <f t="shared" ref="G10:H10" si="3">SUM(M10:M12)</f>
        <v>0</v>
      </c>
      <c r="H10" s="103">
        <f t="shared" si="3"/>
        <v>3</v>
      </c>
      <c r="I10" s="94">
        <f>H10*$I$2</f>
        <v>15</v>
      </c>
      <c r="J10" s="94"/>
      <c r="K10" s="50" t="s">
        <v>51</v>
      </c>
      <c r="L10" s="42">
        <f t="shared" si="1"/>
        <v>0</v>
      </c>
      <c r="M10" s="18">
        <f>SUM(ResponsesList!$H:$H)</f>
        <v>0</v>
      </c>
      <c r="N10" s="18">
        <f>COUNT(ResponsesList!$H:$H)</f>
        <v>1</v>
      </c>
    </row>
    <row r="11" spans="1:14" ht="42" x14ac:dyDescent="0.15">
      <c r="A11" s="123"/>
      <c r="B11" s="129"/>
      <c r="C11" s="95"/>
      <c r="D11" s="101"/>
      <c r="E11" s="95"/>
      <c r="F11" s="101"/>
      <c r="G11" s="95"/>
      <c r="H11" s="95"/>
      <c r="I11" s="95"/>
      <c r="J11" s="95"/>
      <c r="K11" s="51" t="s">
        <v>52</v>
      </c>
      <c r="L11" s="44">
        <f t="shared" si="1"/>
        <v>0</v>
      </c>
      <c r="M11" s="21">
        <f>SUM(ResponsesList!$I:$I)</f>
        <v>0</v>
      </c>
      <c r="N11" s="21">
        <f>COUNT(ResponsesList!$I:$I)</f>
        <v>1</v>
      </c>
    </row>
    <row r="12" spans="1:14" ht="43" thickBot="1" x14ac:dyDescent="0.2">
      <c r="A12" s="124"/>
      <c r="B12" s="130"/>
      <c r="C12" s="96"/>
      <c r="D12" s="102"/>
      <c r="E12" s="96"/>
      <c r="F12" s="102"/>
      <c r="G12" s="96"/>
      <c r="H12" s="96"/>
      <c r="I12" s="96"/>
      <c r="J12" s="96"/>
      <c r="K12" s="52" t="s">
        <v>53</v>
      </c>
      <c r="L12" s="46">
        <f t="shared" si="1"/>
        <v>0</v>
      </c>
      <c r="M12" s="24">
        <f>SUM(ResponsesList!$J:$J)</f>
        <v>0</v>
      </c>
      <c r="N12" s="24">
        <f>COUNT(ResponsesList!$J:$J)</f>
        <v>1</v>
      </c>
    </row>
    <row r="13" spans="1:14" ht="43" customHeight="1" thickTop="1" x14ac:dyDescent="0.15">
      <c r="A13" s="119" t="s">
        <v>54</v>
      </c>
      <c r="B13" s="128" t="s">
        <v>95</v>
      </c>
      <c r="C13" s="94"/>
      <c r="D13" s="100">
        <f>Questionnaire!C10/5</f>
        <v>0</v>
      </c>
      <c r="E13" s="94"/>
      <c r="F13" s="100">
        <f>G13/I13</f>
        <v>0</v>
      </c>
      <c r="G13" s="103">
        <f t="shared" ref="G13:H13" si="4">SUM(M13:M15)</f>
        <v>0</v>
      </c>
      <c r="H13" s="103">
        <f t="shared" si="4"/>
        <v>3</v>
      </c>
      <c r="I13" s="94">
        <f>H13*$I$2</f>
        <v>15</v>
      </c>
      <c r="J13" s="94"/>
      <c r="K13" s="53" t="s">
        <v>55</v>
      </c>
      <c r="L13" s="42">
        <f t="shared" si="1"/>
        <v>0</v>
      </c>
      <c r="M13" s="18">
        <f>SUM(ResponsesList!$K:$K)</f>
        <v>0</v>
      </c>
      <c r="N13" s="18">
        <f>COUNT(ResponsesList!$K:$K)</f>
        <v>1</v>
      </c>
    </row>
    <row r="14" spans="1:14" ht="56" x14ac:dyDescent="0.15">
      <c r="A14" s="120"/>
      <c r="B14" s="129"/>
      <c r="C14" s="95"/>
      <c r="D14" s="101"/>
      <c r="E14" s="95"/>
      <c r="F14" s="101"/>
      <c r="G14" s="95"/>
      <c r="H14" s="95"/>
      <c r="I14" s="95"/>
      <c r="J14" s="95"/>
      <c r="K14" s="54" t="s">
        <v>56</v>
      </c>
      <c r="L14" s="44">
        <f t="shared" si="1"/>
        <v>0</v>
      </c>
      <c r="M14" s="21">
        <f>SUM(ResponsesList!$L:$L)</f>
        <v>0</v>
      </c>
      <c r="N14" s="21">
        <f>COUNT(ResponsesList!$L:$L)</f>
        <v>1</v>
      </c>
    </row>
    <row r="15" spans="1:14" ht="29" thickBot="1" x14ac:dyDescent="0.2">
      <c r="A15" s="121"/>
      <c r="B15" s="130"/>
      <c r="C15" s="96"/>
      <c r="D15" s="102"/>
      <c r="E15" s="96"/>
      <c r="F15" s="102"/>
      <c r="G15" s="96"/>
      <c r="H15" s="96"/>
      <c r="I15" s="96"/>
      <c r="J15" s="96"/>
      <c r="K15" s="55" t="s">
        <v>57</v>
      </c>
      <c r="L15" s="46">
        <f t="shared" si="1"/>
        <v>0</v>
      </c>
      <c r="M15" s="24">
        <f>SUM(ResponsesList!$M:$M)</f>
        <v>0</v>
      </c>
      <c r="N15" s="24">
        <f>COUNT(ResponsesList!$M:$M)</f>
        <v>1</v>
      </c>
    </row>
    <row r="16" spans="1:14" ht="57" thickTop="1" x14ac:dyDescent="0.15">
      <c r="A16" s="116" t="s">
        <v>58</v>
      </c>
      <c r="B16" s="128" t="s">
        <v>96</v>
      </c>
      <c r="C16" s="94"/>
      <c r="D16" s="100">
        <f>Questionnaire!C11/5</f>
        <v>0</v>
      </c>
      <c r="E16" s="94"/>
      <c r="F16" s="100">
        <f>G16/I16</f>
        <v>0</v>
      </c>
      <c r="G16" s="103">
        <f t="shared" ref="G16:H16" si="5">SUM(M16:M18)</f>
        <v>0</v>
      </c>
      <c r="H16" s="103">
        <f t="shared" si="5"/>
        <v>3</v>
      </c>
      <c r="I16" s="94">
        <f>H16*$I$2</f>
        <v>15</v>
      </c>
      <c r="J16" s="94"/>
      <c r="K16" s="56" t="s">
        <v>59</v>
      </c>
      <c r="L16" s="42">
        <f t="shared" si="1"/>
        <v>0</v>
      </c>
      <c r="M16" s="18">
        <f>SUM(ResponsesList!$N:$N)</f>
        <v>0</v>
      </c>
      <c r="N16" s="18">
        <f>COUNT(ResponsesList!$N:$N)</f>
        <v>1</v>
      </c>
    </row>
    <row r="17" spans="1:14" ht="42" x14ac:dyDescent="0.15">
      <c r="A17" s="117"/>
      <c r="B17" s="129"/>
      <c r="C17" s="95"/>
      <c r="D17" s="101"/>
      <c r="E17" s="95"/>
      <c r="F17" s="101"/>
      <c r="G17" s="95"/>
      <c r="H17" s="95"/>
      <c r="I17" s="95"/>
      <c r="J17" s="95"/>
      <c r="K17" s="57" t="s">
        <v>60</v>
      </c>
      <c r="L17" s="44">
        <f t="shared" si="1"/>
        <v>0</v>
      </c>
      <c r="M17" s="21">
        <f>SUM(ResponsesList!$O:$O)</f>
        <v>0</v>
      </c>
      <c r="N17" s="21">
        <f>COUNT(ResponsesList!$O:$O)</f>
        <v>1</v>
      </c>
    </row>
    <row r="18" spans="1:14" ht="43" thickBot="1" x14ac:dyDescent="0.2">
      <c r="A18" s="118"/>
      <c r="B18" s="130"/>
      <c r="C18" s="96"/>
      <c r="D18" s="102"/>
      <c r="E18" s="96"/>
      <c r="F18" s="102"/>
      <c r="G18" s="96"/>
      <c r="H18" s="96"/>
      <c r="I18" s="96"/>
      <c r="J18" s="96"/>
      <c r="K18" s="58" t="s">
        <v>61</v>
      </c>
      <c r="L18" s="46">
        <f t="shared" si="1"/>
        <v>0</v>
      </c>
      <c r="M18" s="24">
        <f>SUM(ResponsesList!$P:$P)</f>
        <v>0</v>
      </c>
      <c r="N18" s="24">
        <f>COUNT(ResponsesList!$P:$P)</f>
        <v>1</v>
      </c>
    </row>
    <row r="19" spans="1:14" ht="43" customHeight="1" thickTop="1" x14ac:dyDescent="0.15">
      <c r="A19" s="113" t="s">
        <v>62</v>
      </c>
      <c r="B19" s="128" t="s">
        <v>97</v>
      </c>
      <c r="C19" s="94"/>
      <c r="D19" s="100">
        <f>Questionnaire!C12/5</f>
        <v>0</v>
      </c>
      <c r="E19" s="94"/>
      <c r="F19" s="100">
        <f>G19/I19</f>
        <v>0</v>
      </c>
      <c r="G19" s="103">
        <f t="shared" ref="G19:H19" si="6">SUM(M19:M21)</f>
        <v>0</v>
      </c>
      <c r="H19" s="103">
        <f t="shared" si="6"/>
        <v>3</v>
      </c>
      <c r="I19" s="94">
        <f>H19*$I$2</f>
        <v>15</v>
      </c>
      <c r="J19" s="94"/>
      <c r="K19" s="59" t="s">
        <v>63</v>
      </c>
      <c r="L19" s="42">
        <f t="shared" si="1"/>
        <v>0</v>
      </c>
      <c r="M19" s="18">
        <f>SUM(ResponsesList!$Q:$Q)</f>
        <v>0</v>
      </c>
      <c r="N19" s="18">
        <f>COUNT(ResponsesList!$Q:$Q)</f>
        <v>1</v>
      </c>
    </row>
    <row r="20" spans="1:14" ht="28" x14ac:dyDescent="0.15">
      <c r="A20" s="114"/>
      <c r="B20" s="129"/>
      <c r="C20" s="95"/>
      <c r="D20" s="101"/>
      <c r="E20" s="95"/>
      <c r="F20" s="101"/>
      <c r="G20" s="95"/>
      <c r="H20" s="95"/>
      <c r="I20" s="95"/>
      <c r="J20" s="95"/>
      <c r="K20" s="60" t="s">
        <v>64</v>
      </c>
      <c r="L20" s="44">
        <f t="shared" si="1"/>
        <v>0</v>
      </c>
      <c r="M20" s="21">
        <f>SUM(ResponsesList!$R:$R)</f>
        <v>0</v>
      </c>
      <c r="N20" s="21">
        <f>COUNT(ResponsesList!$R:$R)</f>
        <v>1</v>
      </c>
    </row>
    <row r="21" spans="1:14" ht="43" thickBot="1" x14ac:dyDescent="0.2">
      <c r="A21" s="115"/>
      <c r="B21" s="130"/>
      <c r="C21" s="96"/>
      <c r="D21" s="102"/>
      <c r="E21" s="96"/>
      <c r="F21" s="102"/>
      <c r="G21" s="96"/>
      <c r="H21" s="96"/>
      <c r="I21" s="96"/>
      <c r="J21" s="96"/>
      <c r="K21" s="61" t="s">
        <v>65</v>
      </c>
      <c r="L21" s="46">
        <f t="shared" si="1"/>
        <v>0</v>
      </c>
      <c r="M21" s="24">
        <f>SUM(ResponsesList!$S:$S)</f>
        <v>0</v>
      </c>
      <c r="N21" s="24">
        <f>COUNT(ResponsesList!$S:$S)</f>
        <v>1</v>
      </c>
    </row>
    <row r="22" spans="1:14" ht="43" customHeight="1" thickTop="1" x14ac:dyDescent="0.15">
      <c r="A22" s="110" t="s">
        <v>66</v>
      </c>
      <c r="B22" s="128" t="s">
        <v>98</v>
      </c>
      <c r="C22" s="94"/>
      <c r="D22" s="100">
        <f>Questionnaire!C13/5</f>
        <v>0</v>
      </c>
      <c r="E22" s="94"/>
      <c r="F22" s="100">
        <f>G22/I22</f>
        <v>0</v>
      </c>
      <c r="G22" s="103">
        <f t="shared" ref="G22:H22" si="7">SUM(M22:M24)</f>
        <v>0</v>
      </c>
      <c r="H22" s="103">
        <f t="shared" si="7"/>
        <v>3</v>
      </c>
      <c r="I22" s="94">
        <f>H22*$I$2</f>
        <v>15</v>
      </c>
      <c r="J22" s="94"/>
      <c r="K22" s="62" t="s">
        <v>67</v>
      </c>
      <c r="L22" s="42">
        <f t="shared" si="1"/>
        <v>0</v>
      </c>
      <c r="M22" s="18">
        <f>SUM(ResponsesList!$T:$T)</f>
        <v>0</v>
      </c>
      <c r="N22" s="18">
        <f>COUNT(ResponsesList!$T:$T)</f>
        <v>1</v>
      </c>
    </row>
    <row r="23" spans="1:14" ht="28" x14ac:dyDescent="0.15">
      <c r="A23" s="111"/>
      <c r="B23" s="129"/>
      <c r="C23" s="95"/>
      <c r="D23" s="101"/>
      <c r="E23" s="95"/>
      <c r="F23" s="101"/>
      <c r="G23" s="95"/>
      <c r="H23" s="95"/>
      <c r="I23" s="95"/>
      <c r="J23" s="95"/>
      <c r="K23" s="63" t="s">
        <v>68</v>
      </c>
      <c r="L23" s="44">
        <f t="shared" si="1"/>
        <v>0</v>
      </c>
      <c r="M23" s="21">
        <f>SUM(ResponsesList!$U:$U)</f>
        <v>0</v>
      </c>
      <c r="N23" s="21">
        <f>COUNT(ResponsesList!$U:$U)</f>
        <v>1</v>
      </c>
    </row>
    <row r="24" spans="1:14" ht="29" thickBot="1" x14ac:dyDescent="0.2">
      <c r="A24" s="112"/>
      <c r="B24" s="130"/>
      <c r="C24" s="96"/>
      <c r="D24" s="102"/>
      <c r="E24" s="96"/>
      <c r="F24" s="102"/>
      <c r="G24" s="96"/>
      <c r="H24" s="96"/>
      <c r="I24" s="96"/>
      <c r="J24" s="96"/>
      <c r="K24" s="64" t="s">
        <v>69</v>
      </c>
      <c r="L24" s="46">
        <f t="shared" si="1"/>
        <v>0</v>
      </c>
      <c r="M24" s="24">
        <f>SUM(ResponsesList!$V:$V)</f>
        <v>0</v>
      </c>
      <c r="N24" s="24">
        <f>COUNT(ResponsesList!$V:$V)</f>
        <v>1</v>
      </c>
    </row>
    <row r="25" spans="1:14" ht="57" thickTop="1" x14ac:dyDescent="0.15">
      <c r="A25" s="107" t="s">
        <v>70</v>
      </c>
      <c r="B25" s="128" t="s">
        <v>99</v>
      </c>
      <c r="C25" s="94"/>
      <c r="D25" s="100">
        <f>Questionnaire!C14/5</f>
        <v>0</v>
      </c>
      <c r="E25" s="94"/>
      <c r="F25" s="100">
        <f>G25/I25</f>
        <v>0</v>
      </c>
      <c r="G25" s="103">
        <f t="shared" ref="G25:H25" si="8">SUM(M25:M27)</f>
        <v>0</v>
      </c>
      <c r="H25" s="103">
        <f t="shared" si="8"/>
        <v>3</v>
      </c>
      <c r="I25" s="94">
        <f>H25*$I$2</f>
        <v>15</v>
      </c>
      <c r="J25" s="94"/>
      <c r="K25" s="65" t="s">
        <v>71</v>
      </c>
      <c r="L25" s="42">
        <f t="shared" si="1"/>
        <v>0</v>
      </c>
      <c r="M25" s="18">
        <f>SUM(ResponsesList!$W:$W)</f>
        <v>0</v>
      </c>
      <c r="N25" s="18">
        <f>COUNT(ResponsesList!$W:$W)</f>
        <v>1</v>
      </c>
    </row>
    <row r="26" spans="1:14" ht="28" x14ac:dyDescent="0.15">
      <c r="A26" s="108"/>
      <c r="B26" s="129"/>
      <c r="C26" s="95"/>
      <c r="D26" s="101"/>
      <c r="E26" s="95"/>
      <c r="F26" s="101"/>
      <c r="G26" s="95"/>
      <c r="H26" s="95"/>
      <c r="I26" s="95"/>
      <c r="J26" s="95"/>
      <c r="K26" s="66" t="s">
        <v>72</v>
      </c>
      <c r="L26" s="44">
        <f t="shared" si="1"/>
        <v>0</v>
      </c>
      <c r="M26" s="21">
        <f>SUM(ResponsesList!$X:$X)</f>
        <v>0</v>
      </c>
      <c r="N26" s="21">
        <f>COUNT(ResponsesList!$X:$X)</f>
        <v>1</v>
      </c>
    </row>
    <row r="27" spans="1:14" ht="43" thickBot="1" x14ac:dyDescent="0.2">
      <c r="A27" s="109"/>
      <c r="B27" s="130"/>
      <c r="C27" s="96"/>
      <c r="D27" s="102"/>
      <c r="E27" s="96"/>
      <c r="F27" s="102"/>
      <c r="G27" s="96"/>
      <c r="H27" s="96"/>
      <c r="I27" s="96"/>
      <c r="J27" s="96"/>
      <c r="K27" s="67" t="s">
        <v>73</v>
      </c>
      <c r="L27" s="46">
        <f t="shared" si="1"/>
        <v>0</v>
      </c>
      <c r="M27" s="24">
        <f>SUM(ResponsesList!$Y:$Y)</f>
        <v>0</v>
      </c>
      <c r="N27" s="24">
        <f>COUNT(ResponsesList!$Y:$Y)</f>
        <v>1</v>
      </c>
    </row>
    <row r="28" spans="1:14" ht="57" customHeight="1" thickTop="1" x14ac:dyDescent="0.15">
      <c r="A28" s="104" t="s">
        <v>74</v>
      </c>
      <c r="B28" s="128" t="s">
        <v>100</v>
      </c>
      <c r="C28" s="94"/>
      <c r="D28" s="100">
        <f>Questionnaire!C15/5</f>
        <v>0</v>
      </c>
      <c r="E28" s="94"/>
      <c r="F28" s="100">
        <f>G28/I28</f>
        <v>0</v>
      </c>
      <c r="G28" s="103">
        <f t="shared" ref="G28:H28" si="9">SUM(M28:M30)</f>
        <v>0</v>
      </c>
      <c r="H28" s="103">
        <f t="shared" si="9"/>
        <v>3</v>
      </c>
      <c r="I28" s="94">
        <f>H28*$I$2</f>
        <v>15</v>
      </c>
      <c r="J28" s="94"/>
      <c r="K28" s="68" t="s">
        <v>75</v>
      </c>
      <c r="L28" s="42">
        <f t="shared" si="1"/>
        <v>0</v>
      </c>
      <c r="M28" s="18">
        <f>SUM(ResponsesList!$Z:$Z)</f>
        <v>0</v>
      </c>
      <c r="N28" s="18">
        <f>COUNT(ResponsesList!$Z:$Z)</f>
        <v>1</v>
      </c>
    </row>
    <row r="29" spans="1:14" ht="42" x14ac:dyDescent="0.15">
      <c r="A29" s="105"/>
      <c r="B29" s="129"/>
      <c r="C29" s="95"/>
      <c r="D29" s="101"/>
      <c r="E29" s="95"/>
      <c r="F29" s="101"/>
      <c r="G29" s="95"/>
      <c r="H29" s="95"/>
      <c r="I29" s="95"/>
      <c r="J29" s="95"/>
      <c r="K29" s="69" t="s">
        <v>76</v>
      </c>
      <c r="L29" s="44">
        <f t="shared" si="1"/>
        <v>0</v>
      </c>
      <c r="M29" s="21">
        <f>SUM(ResponsesList!$AA:$AA)</f>
        <v>0</v>
      </c>
      <c r="N29" s="21">
        <f>COUNT(ResponsesList!$AA:$AA)</f>
        <v>1</v>
      </c>
    </row>
    <row r="30" spans="1:14" ht="43" thickBot="1" x14ac:dyDescent="0.2">
      <c r="A30" s="106"/>
      <c r="B30" s="130"/>
      <c r="C30" s="96"/>
      <c r="D30" s="102"/>
      <c r="E30" s="96"/>
      <c r="F30" s="102"/>
      <c r="G30" s="96"/>
      <c r="H30" s="96"/>
      <c r="I30" s="96"/>
      <c r="J30" s="96"/>
      <c r="K30" s="70" t="s">
        <v>77</v>
      </c>
      <c r="L30" s="46">
        <f t="shared" si="1"/>
        <v>0</v>
      </c>
      <c r="M30" s="24">
        <f>SUM(ResponsesList!$AB:$AB)</f>
        <v>0</v>
      </c>
      <c r="N30" s="24">
        <f>COUNT(ResponsesList!$AB:$AB)</f>
        <v>1</v>
      </c>
    </row>
    <row r="31" spans="1:14" ht="43" customHeight="1" thickTop="1" x14ac:dyDescent="0.15">
      <c r="A31" s="97" t="s">
        <v>78</v>
      </c>
      <c r="B31" s="128" t="s">
        <v>101</v>
      </c>
      <c r="C31" s="94"/>
      <c r="D31" s="100">
        <f>Questionnaire!C16/5</f>
        <v>0</v>
      </c>
      <c r="E31" s="94"/>
      <c r="F31" s="100">
        <f>G31/I31</f>
        <v>0</v>
      </c>
      <c r="G31" s="103">
        <f t="shared" ref="G31:H31" si="10">SUM(M31:M33)</f>
        <v>0</v>
      </c>
      <c r="H31" s="103">
        <f t="shared" si="10"/>
        <v>3</v>
      </c>
      <c r="I31" s="94">
        <f>H31*$I$2</f>
        <v>15</v>
      </c>
      <c r="J31" s="94"/>
      <c r="K31" s="71" t="s">
        <v>79</v>
      </c>
      <c r="L31" s="42">
        <f t="shared" si="1"/>
        <v>0</v>
      </c>
      <c r="M31" s="18">
        <f>SUM(ResponsesList!$AC:$AC)</f>
        <v>0</v>
      </c>
      <c r="N31" s="18">
        <f>COUNT(ResponsesList!$AC:$AC)</f>
        <v>1</v>
      </c>
    </row>
    <row r="32" spans="1:14" ht="42" x14ac:dyDescent="0.15">
      <c r="A32" s="98"/>
      <c r="B32" s="129"/>
      <c r="C32" s="95"/>
      <c r="D32" s="101"/>
      <c r="E32" s="95"/>
      <c r="F32" s="101"/>
      <c r="G32" s="95"/>
      <c r="H32" s="95"/>
      <c r="I32" s="95"/>
      <c r="J32" s="95"/>
      <c r="K32" s="72" t="s">
        <v>80</v>
      </c>
      <c r="L32" s="44">
        <f t="shared" si="1"/>
        <v>0</v>
      </c>
      <c r="M32" s="21">
        <f>SUM(ResponsesList!$AD:$AD)</f>
        <v>0</v>
      </c>
      <c r="N32" s="21">
        <f>COUNT(ResponsesList!$AD:$AD)</f>
        <v>1</v>
      </c>
    </row>
    <row r="33" spans="1:14" ht="29" thickBot="1" x14ac:dyDescent="0.2">
      <c r="A33" s="99"/>
      <c r="B33" s="130"/>
      <c r="C33" s="96"/>
      <c r="D33" s="102"/>
      <c r="E33" s="96"/>
      <c r="F33" s="102"/>
      <c r="G33" s="96"/>
      <c r="H33" s="96"/>
      <c r="I33" s="96"/>
      <c r="J33" s="96"/>
      <c r="K33" s="73" t="s">
        <v>81</v>
      </c>
      <c r="L33" s="46">
        <f t="shared" si="1"/>
        <v>0</v>
      </c>
      <c r="M33" s="24">
        <f>SUM(ResponsesList!$AE:$AE)</f>
        <v>0</v>
      </c>
      <c r="N33" s="24">
        <f>COUNT(ResponsesList!$AE:$AE)</f>
        <v>1</v>
      </c>
    </row>
    <row r="34" spans="1:14" ht="14" thickTop="1" x14ac:dyDescent="0.15"/>
  </sheetData>
  <sheetProtection sheet="1" objects="1" scenarios="1"/>
  <mergeCells count="102">
    <mergeCell ref="B25:B27"/>
    <mergeCell ref="B28:B30"/>
    <mergeCell ref="B31:B33"/>
    <mergeCell ref="B10:B12"/>
    <mergeCell ref="B13:B15"/>
    <mergeCell ref="B16:B18"/>
    <mergeCell ref="B19:B21"/>
    <mergeCell ref="B22:B24"/>
    <mergeCell ref="F3:I3"/>
    <mergeCell ref="H10:H12"/>
    <mergeCell ref="I10:I12"/>
    <mergeCell ref="H22:H24"/>
    <mergeCell ref="I22:I24"/>
    <mergeCell ref="E28:E30"/>
    <mergeCell ref="F28:F30"/>
    <mergeCell ref="G28:G30"/>
    <mergeCell ref="H28:H30"/>
    <mergeCell ref="I28:I30"/>
    <mergeCell ref="J4:J6"/>
    <mergeCell ref="A7:A9"/>
    <mergeCell ref="C7:C9"/>
    <mergeCell ref="D7:D9"/>
    <mergeCell ref="E7:E9"/>
    <mergeCell ref="F7:F9"/>
    <mergeCell ref="G7:G9"/>
    <mergeCell ref="H7:H9"/>
    <mergeCell ref="I7:I9"/>
    <mergeCell ref="J7:J9"/>
    <mergeCell ref="B7:B9"/>
    <mergeCell ref="A4:A6"/>
    <mergeCell ref="C4:C6"/>
    <mergeCell ref="D4:D6"/>
    <mergeCell ref="E4:E6"/>
    <mergeCell ref="F4:F6"/>
    <mergeCell ref="G4:G6"/>
    <mergeCell ref="H4:H6"/>
    <mergeCell ref="I4:I6"/>
    <mergeCell ref="B4:B6"/>
    <mergeCell ref="J10:J12"/>
    <mergeCell ref="A13:A15"/>
    <mergeCell ref="C13:C15"/>
    <mergeCell ref="D13:D15"/>
    <mergeCell ref="E13:E15"/>
    <mergeCell ref="F13:F15"/>
    <mergeCell ref="G13:G15"/>
    <mergeCell ref="H13:H15"/>
    <mergeCell ref="A10:A12"/>
    <mergeCell ref="C10:C12"/>
    <mergeCell ref="D10:D12"/>
    <mergeCell ref="E10:E12"/>
    <mergeCell ref="F10:F12"/>
    <mergeCell ref="G10:G12"/>
    <mergeCell ref="I13:I15"/>
    <mergeCell ref="J13:J15"/>
    <mergeCell ref="H19:H21"/>
    <mergeCell ref="I19:I21"/>
    <mergeCell ref="J19:J21"/>
    <mergeCell ref="A16:A18"/>
    <mergeCell ref="C16:C18"/>
    <mergeCell ref="D16:D18"/>
    <mergeCell ref="E16:E18"/>
    <mergeCell ref="F16:F18"/>
    <mergeCell ref="G16:G18"/>
    <mergeCell ref="H16:H18"/>
    <mergeCell ref="I16:I18"/>
    <mergeCell ref="J16:J18"/>
    <mergeCell ref="A22:A24"/>
    <mergeCell ref="C22:C24"/>
    <mergeCell ref="D22:D24"/>
    <mergeCell ref="E22:E24"/>
    <mergeCell ref="F22:F24"/>
    <mergeCell ref="G22:G24"/>
    <mergeCell ref="A19:A21"/>
    <mergeCell ref="C19:C21"/>
    <mergeCell ref="D19:D21"/>
    <mergeCell ref="E19:E21"/>
    <mergeCell ref="F19:F21"/>
    <mergeCell ref="G19:G21"/>
    <mergeCell ref="A1:L1"/>
    <mergeCell ref="J28:J30"/>
    <mergeCell ref="A31:A33"/>
    <mergeCell ref="C31:C33"/>
    <mergeCell ref="D31:D33"/>
    <mergeCell ref="E31:E33"/>
    <mergeCell ref="F31:F33"/>
    <mergeCell ref="G31:G33"/>
    <mergeCell ref="H31:H33"/>
    <mergeCell ref="I31:I33"/>
    <mergeCell ref="J31:J33"/>
    <mergeCell ref="I25:I27"/>
    <mergeCell ref="J25:J27"/>
    <mergeCell ref="A28:A30"/>
    <mergeCell ref="C28:C30"/>
    <mergeCell ref="D28:D30"/>
    <mergeCell ref="J22:J24"/>
    <mergeCell ref="A25:A27"/>
    <mergeCell ref="C25:C27"/>
    <mergeCell ref="D25:D27"/>
    <mergeCell ref="E25:E27"/>
    <mergeCell ref="F25:F27"/>
    <mergeCell ref="G25:G27"/>
    <mergeCell ref="H25:H27"/>
  </mergeCells>
  <conditionalFormatting sqref="F4:F33 D4:D33">
    <cfRule type="colorScale" priority="1">
      <colorScale>
        <cfvo type="formula" val="0"/>
        <cfvo type="formula" val="0.5"/>
        <cfvo type="formula" val="1"/>
        <color rgb="FFE67C73"/>
        <color rgb="FFFFFFFF"/>
        <color rgb="FF57BB8A"/>
      </colorScale>
    </cfRule>
  </conditionalFormatting>
  <conditionalFormatting sqref="L4:L33">
    <cfRule type="colorScale" priority="2">
      <colorScale>
        <cfvo type="formula" val="0"/>
        <cfvo type="formula" val="0.5"/>
        <cfvo type="formula" val="1"/>
        <color rgb="FFE67C73"/>
        <color rgb="FFFFFFFF"/>
        <color rgb="FF57BB8A"/>
      </colorScale>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50"/>
  <sheetViews>
    <sheetView workbookViewId="0">
      <selection activeCell="C4" sqref="C4:C6"/>
    </sheetView>
  </sheetViews>
  <sheetFormatPr baseColWidth="10" defaultColWidth="12.6640625" defaultRowHeight="13" x14ac:dyDescent="0.15"/>
  <cols>
    <col min="1" max="1" width="17.1640625" customWidth="1"/>
    <col min="2" max="2" width="2.6640625" customWidth="1"/>
    <col min="3" max="3" width="10.1640625" customWidth="1"/>
    <col min="4" max="4" width="2.6640625" customWidth="1"/>
    <col min="5" max="8" width="11.33203125" customWidth="1"/>
    <col min="9" max="9" width="2.6640625" customWidth="1"/>
    <col min="10" max="10" width="80.5" customWidth="1"/>
    <col min="11" max="11" width="10.1640625" customWidth="1"/>
    <col min="12" max="12" width="17" customWidth="1"/>
    <col min="13" max="13" width="10.1640625" customWidth="1"/>
    <col min="14" max="29" width="17.1640625" customWidth="1"/>
  </cols>
  <sheetData>
    <row r="1" spans="1:13" x14ac:dyDescent="0.15">
      <c r="A1" s="10"/>
    </row>
    <row r="3" spans="1:13" x14ac:dyDescent="0.15">
      <c r="G3" s="11" t="s">
        <v>31</v>
      </c>
      <c r="H3" s="12">
        <v>5</v>
      </c>
    </row>
    <row r="5" spans="1:13" ht="57" x14ac:dyDescent="0.2">
      <c r="A5" s="13" t="s">
        <v>32</v>
      </c>
      <c r="C5" s="13" t="s">
        <v>33</v>
      </c>
      <c r="E5" s="134" t="s">
        <v>34</v>
      </c>
      <c r="F5" s="135"/>
      <c r="G5" s="135"/>
      <c r="H5" s="135"/>
      <c r="J5" s="139" t="s">
        <v>35</v>
      </c>
      <c r="K5" s="135"/>
      <c r="L5" s="135"/>
      <c r="M5" s="135"/>
    </row>
    <row r="6" spans="1:13" ht="34" x14ac:dyDescent="0.2">
      <c r="B6" s="14"/>
      <c r="C6" s="14"/>
      <c r="D6" s="14"/>
      <c r="E6" s="14" t="s">
        <v>36</v>
      </c>
      <c r="F6" s="14" t="s">
        <v>37</v>
      </c>
      <c r="G6" s="14" t="s">
        <v>38</v>
      </c>
      <c r="H6" s="14" t="str">
        <f>"Divider
(Q * "&amp;H3&amp;")"</f>
        <v>Divider
(Q * 5)</v>
      </c>
      <c r="I6" s="14"/>
      <c r="J6" s="15" t="s">
        <v>39</v>
      </c>
      <c r="K6" s="14" t="s">
        <v>40</v>
      </c>
      <c r="L6" s="14" t="s">
        <v>37</v>
      </c>
      <c r="M6" s="14" t="s">
        <v>41</v>
      </c>
    </row>
    <row r="7" spans="1:13" ht="28" x14ac:dyDescent="0.15">
      <c r="A7" s="136" t="s">
        <v>42</v>
      </c>
      <c r="B7" s="94"/>
      <c r="C7" s="94">
        <f>Questionnaire!C7/5</f>
        <v>0</v>
      </c>
      <c r="D7" s="94"/>
      <c r="E7" s="94">
        <f>F7/H7</f>
        <v>0</v>
      </c>
      <c r="F7" s="103">
        <f t="shared" ref="F7:G7" si="0">SUM(L7:L9)</f>
        <v>0</v>
      </c>
      <c r="G7" s="103">
        <f t="shared" si="0"/>
        <v>3</v>
      </c>
      <c r="H7" s="94">
        <f>G7*$H$3</f>
        <v>15</v>
      </c>
      <c r="I7" s="94"/>
      <c r="J7" s="16" t="s">
        <v>43</v>
      </c>
      <c r="K7" s="17">
        <f t="shared" ref="K7:K36" si="1">L7/(M7*$H$3)</f>
        <v>0</v>
      </c>
      <c r="L7" s="18">
        <f>SUM(ResponsesList!$B:$B)</f>
        <v>0</v>
      </c>
      <c r="M7" s="18">
        <f>COUNT(ResponsesList!$B:$B)</f>
        <v>1</v>
      </c>
    </row>
    <row r="8" spans="1:13" ht="42" x14ac:dyDescent="0.15">
      <c r="A8" s="137"/>
      <c r="B8" s="95"/>
      <c r="C8" s="95"/>
      <c r="D8" s="95"/>
      <c r="E8" s="95"/>
      <c r="F8" s="95"/>
      <c r="G8" s="95"/>
      <c r="H8" s="95"/>
      <c r="I8" s="95"/>
      <c r="J8" s="19" t="s">
        <v>44</v>
      </c>
      <c r="K8" s="20">
        <f t="shared" si="1"/>
        <v>0</v>
      </c>
      <c r="L8" s="21">
        <f>SUM(ResponsesList!$C:$C)</f>
        <v>0</v>
      </c>
      <c r="M8" s="21">
        <f>COUNT(ResponsesList!$C:$C)</f>
        <v>1</v>
      </c>
    </row>
    <row r="9" spans="1:13" ht="42" x14ac:dyDescent="0.15">
      <c r="A9" s="138"/>
      <c r="B9" s="96"/>
      <c r="C9" s="96"/>
      <c r="D9" s="96"/>
      <c r="E9" s="96"/>
      <c r="F9" s="96"/>
      <c r="G9" s="96"/>
      <c r="H9" s="96"/>
      <c r="I9" s="96"/>
      <c r="J9" s="22" t="s">
        <v>45</v>
      </c>
      <c r="K9" s="23">
        <f t="shared" si="1"/>
        <v>0</v>
      </c>
      <c r="L9" s="24">
        <f>SUM(ResponsesList!$D:$D)</f>
        <v>0</v>
      </c>
      <c r="M9" s="24">
        <f>COUNT(ResponsesList!$D:$D)</f>
        <v>1</v>
      </c>
    </row>
    <row r="10" spans="1:13" ht="42" x14ac:dyDescent="0.15">
      <c r="A10" s="136" t="s">
        <v>46</v>
      </c>
      <c r="B10" s="94"/>
      <c r="C10" s="94">
        <f>Questionnaire!C8/5</f>
        <v>0</v>
      </c>
      <c r="D10" s="94"/>
      <c r="E10" s="94">
        <f>F10/H10</f>
        <v>0</v>
      </c>
      <c r="F10" s="103">
        <f t="shared" ref="F10:G10" si="2">SUM(L10:L12)</f>
        <v>0</v>
      </c>
      <c r="G10" s="103">
        <f t="shared" si="2"/>
        <v>3</v>
      </c>
      <c r="H10" s="94">
        <f>G10*$H$3</f>
        <v>15</v>
      </c>
      <c r="I10" s="94"/>
      <c r="J10" s="16" t="s">
        <v>47</v>
      </c>
      <c r="K10" s="17">
        <f t="shared" si="1"/>
        <v>0</v>
      </c>
      <c r="L10" s="18">
        <f>SUM(ResponsesList!$E:$E)</f>
        <v>0</v>
      </c>
      <c r="M10" s="18">
        <f>COUNT(ResponsesList!$E:$E)</f>
        <v>1</v>
      </c>
    </row>
    <row r="11" spans="1:13" ht="42" x14ac:dyDescent="0.15">
      <c r="A11" s="137"/>
      <c r="B11" s="95"/>
      <c r="C11" s="95"/>
      <c r="D11" s="95"/>
      <c r="E11" s="95"/>
      <c r="F11" s="95"/>
      <c r="G11" s="95"/>
      <c r="H11" s="95"/>
      <c r="I11" s="95"/>
      <c r="J11" s="19" t="s">
        <v>48</v>
      </c>
      <c r="K11" s="20">
        <f t="shared" si="1"/>
        <v>0</v>
      </c>
      <c r="L11" s="21">
        <f>SUM(ResponsesList!$F:$F)</f>
        <v>0</v>
      </c>
      <c r="M11" s="21">
        <f>COUNT(ResponsesList!$F:$F)</f>
        <v>1</v>
      </c>
    </row>
    <row r="12" spans="1:13" ht="28" x14ac:dyDescent="0.15">
      <c r="A12" s="138"/>
      <c r="B12" s="96"/>
      <c r="C12" s="96"/>
      <c r="D12" s="96"/>
      <c r="E12" s="96"/>
      <c r="F12" s="96"/>
      <c r="G12" s="96"/>
      <c r="H12" s="96"/>
      <c r="I12" s="96"/>
      <c r="J12" s="22" t="s">
        <v>49</v>
      </c>
      <c r="K12" s="23">
        <f t="shared" si="1"/>
        <v>0</v>
      </c>
      <c r="L12" s="24">
        <f>SUM(ResponsesList!$G:$G)</f>
        <v>0</v>
      </c>
      <c r="M12" s="24">
        <f>COUNT(ResponsesList!$G:$G)</f>
        <v>1</v>
      </c>
    </row>
    <row r="13" spans="1:13" ht="56" x14ac:dyDescent="0.15">
      <c r="A13" s="136" t="s">
        <v>50</v>
      </c>
      <c r="B13" s="94"/>
      <c r="C13" s="94">
        <f>Questionnaire!C9/5</f>
        <v>0</v>
      </c>
      <c r="D13" s="94"/>
      <c r="E13" s="94">
        <f>F13/H13</f>
        <v>0</v>
      </c>
      <c r="F13" s="103">
        <f t="shared" ref="F13:G13" si="3">SUM(L13:L15)</f>
        <v>0</v>
      </c>
      <c r="G13" s="103">
        <f t="shared" si="3"/>
        <v>3</v>
      </c>
      <c r="H13" s="94">
        <f>G13*$H$3</f>
        <v>15</v>
      </c>
      <c r="I13" s="94"/>
      <c r="J13" s="16" t="s">
        <v>51</v>
      </c>
      <c r="K13" s="17">
        <f t="shared" si="1"/>
        <v>0</v>
      </c>
      <c r="L13" s="18">
        <f>SUM(ResponsesList!$H:$H)</f>
        <v>0</v>
      </c>
      <c r="M13" s="18">
        <f>COUNT(ResponsesList!$H:$H)</f>
        <v>1</v>
      </c>
    </row>
    <row r="14" spans="1:13" ht="42" x14ac:dyDescent="0.15">
      <c r="A14" s="137"/>
      <c r="B14" s="95"/>
      <c r="C14" s="95"/>
      <c r="D14" s="95"/>
      <c r="E14" s="95"/>
      <c r="F14" s="95"/>
      <c r="G14" s="95"/>
      <c r="H14" s="95"/>
      <c r="I14" s="95"/>
      <c r="J14" s="19" t="s">
        <v>52</v>
      </c>
      <c r="K14" s="20">
        <f t="shared" si="1"/>
        <v>0</v>
      </c>
      <c r="L14" s="21">
        <f>SUM(ResponsesList!$I:$I)</f>
        <v>0</v>
      </c>
      <c r="M14" s="21">
        <f>COUNT(ResponsesList!$I:$I)</f>
        <v>1</v>
      </c>
    </row>
    <row r="15" spans="1:13" ht="42" x14ac:dyDescent="0.15">
      <c r="A15" s="138"/>
      <c r="B15" s="96"/>
      <c r="C15" s="96"/>
      <c r="D15" s="96"/>
      <c r="E15" s="96"/>
      <c r="F15" s="96"/>
      <c r="G15" s="96"/>
      <c r="H15" s="96"/>
      <c r="I15" s="96"/>
      <c r="J15" s="22" t="s">
        <v>53</v>
      </c>
      <c r="K15" s="23">
        <f t="shared" si="1"/>
        <v>0</v>
      </c>
      <c r="L15" s="24">
        <f>SUM(ResponsesList!$J:$J)</f>
        <v>0</v>
      </c>
      <c r="M15" s="24">
        <f>COUNT(ResponsesList!$J:$J)</f>
        <v>1</v>
      </c>
    </row>
    <row r="16" spans="1:13" ht="42" x14ac:dyDescent="0.15">
      <c r="A16" s="136" t="s">
        <v>54</v>
      </c>
      <c r="B16" s="94"/>
      <c r="C16" s="94">
        <f>Questionnaire!C10/5</f>
        <v>0</v>
      </c>
      <c r="D16" s="94"/>
      <c r="E16" s="94">
        <f>F16/H16</f>
        <v>0</v>
      </c>
      <c r="F16" s="103">
        <f t="shared" ref="F16:G16" si="4">SUM(L16:L18)</f>
        <v>0</v>
      </c>
      <c r="G16" s="103">
        <f t="shared" si="4"/>
        <v>3</v>
      </c>
      <c r="H16" s="94">
        <f>G16*$H$3</f>
        <v>15</v>
      </c>
      <c r="I16" s="94"/>
      <c r="J16" s="16" t="s">
        <v>55</v>
      </c>
      <c r="K16" s="17">
        <f t="shared" si="1"/>
        <v>0</v>
      </c>
      <c r="L16" s="18">
        <f>SUM(ResponsesList!$K:$K)</f>
        <v>0</v>
      </c>
      <c r="M16" s="18">
        <f>COUNT(ResponsesList!$K:$K)</f>
        <v>1</v>
      </c>
    </row>
    <row r="17" spans="1:13" ht="56" x14ac:dyDescent="0.15">
      <c r="A17" s="137"/>
      <c r="B17" s="95"/>
      <c r="C17" s="95"/>
      <c r="D17" s="95"/>
      <c r="E17" s="95"/>
      <c r="F17" s="95"/>
      <c r="G17" s="95"/>
      <c r="H17" s="95"/>
      <c r="I17" s="95"/>
      <c r="J17" s="19" t="s">
        <v>56</v>
      </c>
      <c r="K17" s="20">
        <f t="shared" si="1"/>
        <v>0</v>
      </c>
      <c r="L17" s="21">
        <f>SUM(ResponsesList!$L:$L)</f>
        <v>0</v>
      </c>
      <c r="M17" s="21">
        <f>COUNT(ResponsesList!$L:$L)</f>
        <v>1</v>
      </c>
    </row>
    <row r="18" spans="1:13" ht="28" x14ac:dyDescent="0.15">
      <c r="A18" s="138"/>
      <c r="B18" s="96"/>
      <c r="C18" s="96"/>
      <c r="D18" s="96"/>
      <c r="E18" s="96"/>
      <c r="F18" s="96"/>
      <c r="G18" s="96"/>
      <c r="H18" s="96"/>
      <c r="I18" s="96"/>
      <c r="J18" s="22" t="s">
        <v>57</v>
      </c>
      <c r="K18" s="23">
        <f t="shared" si="1"/>
        <v>0</v>
      </c>
      <c r="L18" s="24">
        <f>SUM(ResponsesList!$M:$M)</f>
        <v>0</v>
      </c>
      <c r="M18" s="24">
        <f>COUNT(ResponsesList!$M:$M)</f>
        <v>1</v>
      </c>
    </row>
    <row r="19" spans="1:13" ht="56" x14ac:dyDescent="0.15">
      <c r="A19" s="136" t="s">
        <v>58</v>
      </c>
      <c r="B19" s="94"/>
      <c r="C19" s="94">
        <f>Questionnaire!C11/5</f>
        <v>0</v>
      </c>
      <c r="D19" s="94"/>
      <c r="E19" s="94">
        <f>F19/H19</f>
        <v>0</v>
      </c>
      <c r="F19" s="103">
        <f t="shared" ref="F19:G19" si="5">SUM(L19:L21)</f>
        <v>0</v>
      </c>
      <c r="G19" s="103">
        <f t="shared" si="5"/>
        <v>3</v>
      </c>
      <c r="H19" s="94">
        <f>G19*$H$3</f>
        <v>15</v>
      </c>
      <c r="I19" s="94"/>
      <c r="J19" s="16" t="s">
        <v>59</v>
      </c>
      <c r="K19" s="17">
        <f t="shared" si="1"/>
        <v>0</v>
      </c>
      <c r="L19" s="18">
        <f>SUM(ResponsesList!$N:$N)</f>
        <v>0</v>
      </c>
      <c r="M19" s="18">
        <f>COUNT(ResponsesList!$N:$N)</f>
        <v>1</v>
      </c>
    </row>
    <row r="20" spans="1:13" ht="42" x14ac:dyDescent="0.15">
      <c r="A20" s="137"/>
      <c r="B20" s="95"/>
      <c r="C20" s="95"/>
      <c r="D20" s="95"/>
      <c r="E20" s="95"/>
      <c r="F20" s="95"/>
      <c r="G20" s="95"/>
      <c r="H20" s="95"/>
      <c r="I20" s="95"/>
      <c r="J20" s="19" t="s">
        <v>60</v>
      </c>
      <c r="K20" s="20">
        <f t="shared" si="1"/>
        <v>0</v>
      </c>
      <c r="L20" s="21">
        <f>SUM(ResponsesList!$O:$O)</f>
        <v>0</v>
      </c>
      <c r="M20" s="21">
        <f>COUNT(ResponsesList!$O:$O)</f>
        <v>1</v>
      </c>
    </row>
    <row r="21" spans="1:13" ht="42" x14ac:dyDescent="0.15">
      <c r="A21" s="138"/>
      <c r="B21" s="96"/>
      <c r="C21" s="96"/>
      <c r="D21" s="96"/>
      <c r="E21" s="96"/>
      <c r="F21" s="96"/>
      <c r="G21" s="96"/>
      <c r="H21" s="96"/>
      <c r="I21" s="96"/>
      <c r="J21" s="22" t="s">
        <v>61</v>
      </c>
      <c r="K21" s="23">
        <f t="shared" si="1"/>
        <v>0</v>
      </c>
      <c r="L21" s="24">
        <f>SUM(ResponsesList!$P:$P)</f>
        <v>0</v>
      </c>
      <c r="M21" s="24">
        <f>COUNT(ResponsesList!$P:$P)</f>
        <v>1</v>
      </c>
    </row>
    <row r="22" spans="1:13" ht="42" x14ac:dyDescent="0.15">
      <c r="A22" s="136" t="s">
        <v>62</v>
      </c>
      <c r="B22" s="94"/>
      <c r="C22" s="94">
        <f>Questionnaire!C12/5</f>
        <v>0</v>
      </c>
      <c r="D22" s="94"/>
      <c r="E22" s="94">
        <f>F22/H22</f>
        <v>0</v>
      </c>
      <c r="F22" s="103">
        <f t="shared" ref="F22:G22" si="6">SUM(L22:L24)</f>
        <v>0</v>
      </c>
      <c r="G22" s="103">
        <f t="shared" si="6"/>
        <v>3</v>
      </c>
      <c r="H22" s="94">
        <f>G22*$H$3</f>
        <v>15</v>
      </c>
      <c r="I22" s="94"/>
      <c r="J22" s="16" t="s">
        <v>63</v>
      </c>
      <c r="K22" s="17">
        <f t="shared" si="1"/>
        <v>0</v>
      </c>
      <c r="L22" s="18">
        <f>SUM(ResponsesList!$Q:$Q)</f>
        <v>0</v>
      </c>
      <c r="M22" s="18">
        <f>COUNT(ResponsesList!$Q:$Q)</f>
        <v>1</v>
      </c>
    </row>
    <row r="23" spans="1:13" ht="28" x14ac:dyDescent="0.15">
      <c r="A23" s="137"/>
      <c r="B23" s="95"/>
      <c r="C23" s="95"/>
      <c r="D23" s="95"/>
      <c r="E23" s="95"/>
      <c r="F23" s="95"/>
      <c r="G23" s="95"/>
      <c r="H23" s="95"/>
      <c r="I23" s="95"/>
      <c r="J23" s="19" t="s">
        <v>64</v>
      </c>
      <c r="K23" s="20">
        <f t="shared" si="1"/>
        <v>0</v>
      </c>
      <c r="L23" s="21">
        <f>SUM(ResponsesList!$R:$R)</f>
        <v>0</v>
      </c>
      <c r="M23" s="21">
        <f>COUNT(ResponsesList!$R:$R)</f>
        <v>1</v>
      </c>
    </row>
    <row r="24" spans="1:13" ht="42" x14ac:dyDescent="0.15">
      <c r="A24" s="138"/>
      <c r="B24" s="96"/>
      <c r="C24" s="96"/>
      <c r="D24" s="96"/>
      <c r="E24" s="96"/>
      <c r="F24" s="96"/>
      <c r="G24" s="96"/>
      <c r="H24" s="96"/>
      <c r="I24" s="96"/>
      <c r="J24" s="22" t="s">
        <v>65</v>
      </c>
      <c r="K24" s="23">
        <f t="shared" si="1"/>
        <v>0</v>
      </c>
      <c r="L24" s="24">
        <f>SUM(ResponsesList!$S:$S)</f>
        <v>0</v>
      </c>
      <c r="M24" s="24">
        <f>COUNT(ResponsesList!$S:$S)</f>
        <v>1</v>
      </c>
    </row>
    <row r="25" spans="1:13" ht="42" x14ac:dyDescent="0.15">
      <c r="A25" s="136" t="s">
        <v>66</v>
      </c>
      <c r="B25" s="94"/>
      <c r="C25" s="94">
        <f>Questionnaire!C13/5</f>
        <v>0</v>
      </c>
      <c r="D25" s="94"/>
      <c r="E25" s="94">
        <f>F25/H25</f>
        <v>0</v>
      </c>
      <c r="F25" s="103">
        <f t="shared" ref="F25:G25" si="7">SUM(L25:L27)</f>
        <v>0</v>
      </c>
      <c r="G25" s="103">
        <f t="shared" si="7"/>
        <v>3</v>
      </c>
      <c r="H25" s="94">
        <f>G25*$H$3</f>
        <v>15</v>
      </c>
      <c r="I25" s="94"/>
      <c r="J25" s="16" t="s">
        <v>67</v>
      </c>
      <c r="K25" s="17">
        <f t="shared" si="1"/>
        <v>0</v>
      </c>
      <c r="L25" s="18">
        <f>SUM(ResponsesList!$T:$T)</f>
        <v>0</v>
      </c>
      <c r="M25" s="18">
        <f>COUNT(ResponsesList!$T:$T)</f>
        <v>1</v>
      </c>
    </row>
    <row r="26" spans="1:13" ht="28" x14ac:dyDescent="0.15">
      <c r="A26" s="137"/>
      <c r="B26" s="95"/>
      <c r="C26" s="95"/>
      <c r="D26" s="95"/>
      <c r="E26" s="95"/>
      <c r="F26" s="95"/>
      <c r="G26" s="95"/>
      <c r="H26" s="95"/>
      <c r="I26" s="95"/>
      <c r="J26" s="19" t="s">
        <v>68</v>
      </c>
      <c r="K26" s="20">
        <f t="shared" si="1"/>
        <v>0</v>
      </c>
      <c r="L26" s="21">
        <f>SUM(ResponsesList!$U:$U)</f>
        <v>0</v>
      </c>
      <c r="M26" s="21">
        <f>COUNT(ResponsesList!$U:$U)</f>
        <v>1</v>
      </c>
    </row>
    <row r="27" spans="1:13" ht="28" x14ac:dyDescent="0.15">
      <c r="A27" s="138"/>
      <c r="B27" s="96"/>
      <c r="C27" s="96"/>
      <c r="D27" s="96"/>
      <c r="E27" s="96"/>
      <c r="F27" s="96"/>
      <c r="G27" s="96"/>
      <c r="H27" s="96"/>
      <c r="I27" s="96"/>
      <c r="J27" s="22" t="s">
        <v>69</v>
      </c>
      <c r="K27" s="23">
        <f t="shared" si="1"/>
        <v>0</v>
      </c>
      <c r="L27" s="24">
        <f>SUM(ResponsesList!$V:$V)</f>
        <v>0</v>
      </c>
      <c r="M27" s="24">
        <f>COUNT(ResponsesList!$V:$V)</f>
        <v>1</v>
      </c>
    </row>
    <row r="28" spans="1:13" ht="56" x14ac:dyDescent="0.15">
      <c r="A28" s="136" t="s">
        <v>70</v>
      </c>
      <c r="B28" s="94"/>
      <c r="C28" s="94">
        <f>Questionnaire!C14/5</f>
        <v>0</v>
      </c>
      <c r="D28" s="94"/>
      <c r="E28" s="94">
        <f>F28/H28</f>
        <v>0</v>
      </c>
      <c r="F28" s="103">
        <f t="shared" ref="F28:G28" si="8">SUM(L28:L30)</f>
        <v>0</v>
      </c>
      <c r="G28" s="103">
        <f t="shared" si="8"/>
        <v>3</v>
      </c>
      <c r="H28" s="94">
        <f>G28*$H$3</f>
        <v>15</v>
      </c>
      <c r="I28" s="94"/>
      <c r="J28" s="16" t="s">
        <v>71</v>
      </c>
      <c r="K28" s="17">
        <f t="shared" si="1"/>
        <v>0</v>
      </c>
      <c r="L28" s="18">
        <f>SUM(ResponsesList!$W:$W)</f>
        <v>0</v>
      </c>
      <c r="M28" s="18">
        <f>COUNT(ResponsesList!$W:$W)</f>
        <v>1</v>
      </c>
    </row>
    <row r="29" spans="1:13" ht="28" x14ac:dyDescent="0.15">
      <c r="A29" s="137"/>
      <c r="B29" s="95"/>
      <c r="C29" s="95"/>
      <c r="D29" s="95"/>
      <c r="E29" s="95"/>
      <c r="F29" s="95"/>
      <c r="G29" s="95"/>
      <c r="H29" s="95"/>
      <c r="I29" s="95"/>
      <c r="J29" s="19" t="s">
        <v>72</v>
      </c>
      <c r="K29" s="20">
        <f t="shared" si="1"/>
        <v>0</v>
      </c>
      <c r="L29" s="21">
        <f>SUM(ResponsesList!$X:$X)</f>
        <v>0</v>
      </c>
      <c r="M29" s="21">
        <f>COUNT(ResponsesList!$X:$X)</f>
        <v>1</v>
      </c>
    </row>
    <row r="30" spans="1:13" ht="42" x14ac:dyDescent="0.15">
      <c r="A30" s="138"/>
      <c r="B30" s="96"/>
      <c r="C30" s="96"/>
      <c r="D30" s="96"/>
      <c r="E30" s="96"/>
      <c r="F30" s="96"/>
      <c r="G30" s="96"/>
      <c r="H30" s="96"/>
      <c r="I30" s="96"/>
      <c r="J30" s="22" t="s">
        <v>73</v>
      </c>
      <c r="K30" s="23">
        <f t="shared" si="1"/>
        <v>0</v>
      </c>
      <c r="L30" s="24">
        <f>SUM(ResponsesList!$Y:$Y)</f>
        <v>0</v>
      </c>
      <c r="M30" s="24">
        <f>COUNT(ResponsesList!$Y:$Y)</f>
        <v>1</v>
      </c>
    </row>
    <row r="31" spans="1:13" ht="56" x14ac:dyDescent="0.15">
      <c r="A31" s="136" t="s">
        <v>74</v>
      </c>
      <c r="B31" s="94"/>
      <c r="C31" s="94">
        <f>Questionnaire!C15/5</f>
        <v>0</v>
      </c>
      <c r="D31" s="94"/>
      <c r="E31" s="94">
        <f>F31/H31</f>
        <v>0</v>
      </c>
      <c r="F31" s="103">
        <f t="shared" ref="F31:G31" si="9">SUM(L31:L33)</f>
        <v>0</v>
      </c>
      <c r="G31" s="103">
        <f t="shared" si="9"/>
        <v>3</v>
      </c>
      <c r="H31" s="94">
        <f>G31*$H$3</f>
        <v>15</v>
      </c>
      <c r="I31" s="94"/>
      <c r="J31" s="16" t="s">
        <v>75</v>
      </c>
      <c r="K31" s="17">
        <f t="shared" si="1"/>
        <v>0</v>
      </c>
      <c r="L31" s="18">
        <f>SUM(ResponsesList!$Z:$Z)</f>
        <v>0</v>
      </c>
      <c r="M31" s="18">
        <f>COUNT(ResponsesList!$Z:$Z)</f>
        <v>1</v>
      </c>
    </row>
    <row r="32" spans="1:13" ht="42" x14ac:dyDescent="0.15">
      <c r="A32" s="137"/>
      <c r="B32" s="95"/>
      <c r="C32" s="95"/>
      <c r="D32" s="95"/>
      <c r="E32" s="95"/>
      <c r="F32" s="95"/>
      <c r="G32" s="95"/>
      <c r="H32" s="95"/>
      <c r="I32" s="95"/>
      <c r="J32" s="19" t="s">
        <v>76</v>
      </c>
      <c r="K32" s="20">
        <f t="shared" si="1"/>
        <v>0</v>
      </c>
      <c r="L32" s="21">
        <f>SUM(ResponsesList!$AA:$AA)</f>
        <v>0</v>
      </c>
      <c r="M32" s="21">
        <f>COUNT(ResponsesList!$AA:$AA)</f>
        <v>1</v>
      </c>
    </row>
    <row r="33" spans="1:13" ht="42" x14ac:dyDescent="0.15">
      <c r="A33" s="138"/>
      <c r="B33" s="96"/>
      <c r="C33" s="96"/>
      <c r="D33" s="96"/>
      <c r="E33" s="96"/>
      <c r="F33" s="96"/>
      <c r="G33" s="96"/>
      <c r="H33" s="96"/>
      <c r="I33" s="96"/>
      <c r="J33" s="22" t="s">
        <v>77</v>
      </c>
      <c r="K33" s="23">
        <f t="shared" si="1"/>
        <v>0</v>
      </c>
      <c r="L33" s="24">
        <f>SUM(ResponsesList!$AB:$AB)</f>
        <v>0</v>
      </c>
      <c r="M33" s="24">
        <f>COUNT(ResponsesList!$AB:$AB)</f>
        <v>1</v>
      </c>
    </row>
    <row r="34" spans="1:13" ht="42" x14ac:dyDescent="0.15">
      <c r="A34" s="136" t="s">
        <v>78</v>
      </c>
      <c r="B34" s="94"/>
      <c r="C34" s="94">
        <f>Questionnaire!C16/5</f>
        <v>0</v>
      </c>
      <c r="D34" s="94"/>
      <c r="E34" s="94">
        <f>F34/H34</f>
        <v>0</v>
      </c>
      <c r="F34" s="103">
        <f t="shared" ref="F34:G34" si="10">SUM(L34:L36)</f>
        <v>0</v>
      </c>
      <c r="G34" s="103">
        <f t="shared" si="10"/>
        <v>3</v>
      </c>
      <c r="H34" s="94">
        <f>G34*$H$3</f>
        <v>15</v>
      </c>
      <c r="I34" s="94"/>
      <c r="J34" s="16" t="s">
        <v>79</v>
      </c>
      <c r="K34" s="17">
        <f t="shared" si="1"/>
        <v>0</v>
      </c>
      <c r="L34" s="18">
        <f>SUM(ResponsesList!$AC:$AC)</f>
        <v>0</v>
      </c>
      <c r="M34" s="18">
        <f>COUNT(ResponsesList!$AC:$AC)</f>
        <v>1</v>
      </c>
    </row>
    <row r="35" spans="1:13" ht="42" x14ac:dyDescent="0.15">
      <c r="A35" s="137"/>
      <c r="B35" s="95"/>
      <c r="C35" s="95"/>
      <c r="D35" s="95"/>
      <c r="E35" s="95"/>
      <c r="F35" s="95"/>
      <c r="G35" s="95"/>
      <c r="H35" s="95"/>
      <c r="I35" s="95"/>
      <c r="J35" s="19" t="s">
        <v>80</v>
      </c>
      <c r="K35" s="20">
        <f t="shared" si="1"/>
        <v>0</v>
      </c>
      <c r="L35" s="21">
        <f>SUM(ResponsesList!$AD:$AD)</f>
        <v>0</v>
      </c>
      <c r="M35" s="21">
        <f>COUNT(ResponsesList!$AD:$AD)</f>
        <v>1</v>
      </c>
    </row>
    <row r="36" spans="1:13" ht="28" x14ac:dyDescent="0.15">
      <c r="A36" s="138"/>
      <c r="B36" s="96"/>
      <c r="C36" s="96"/>
      <c r="D36" s="96"/>
      <c r="E36" s="96"/>
      <c r="F36" s="96"/>
      <c r="G36" s="96"/>
      <c r="H36" s="96"/>
      <c r="I36" s="96"/>
      <c r="J36" s="22" t="s">
        <v>81</v>
      </c>
      <c r="K36" s="23">
        <f t="shared" si="1"/>
        <v>0</v>
      </c>
      <c r="L36" s="24">
        <f>SUM(ResponsesList!$AE:$AE)</f>
        <v>0</v>
      </c>
      <c r="M36" s="24">
        <f>COUNT(ResponsesList!$AE:$AE)</f>
        <v>1</v>
      </c>
    </row>
    <row r="40" spans="1:13" ht="38" x14ac:dyDescent="0.2">
      <c r="A40" s="13" t="s">
        <v>32</v>
      </c>
      <c r="C40" s="13" t="s">
        <v>82</v>
      </c>
      <c r="E40" s="13" t="s">
        <v>83</v>
      </c>
      <c r="F40" s="13" t="s">
        <v>84</v>
      </c>
      <c r="G40" s="13" t="s">
        <v>85</v>
      </c>
      <c r="H40" s="13" t="s">
        <v>86</v>
      </c>
    </row>
    <row r="41" spans="1:13" ht="28" x14ac:dyDescent="0.15">
      <c r="A41" s="25" t="s">
        <v>42</v>
      </c>
      <c r="C41" s="25">
        <f>C7</f>
        <v>0</v>
      </c>
      <c r="E41" s="25">
        <f>E7</f>
        <v>0</v>
      </c>
      <c r="F41" s="26">
        <f>K7</f>
        <v>0</v>
      </c>
      <c r="G41" s="26">
        <f>K8</f>
        <v>0</v>
      </c>
      <c r="H41" s="26">
        <f>K9</f>
        <v>0</v>
      </c>
    </row>
    <row r="42" spans="1:13" ht="14" x14ac:dyDescent="0.15">
      <c r="A42" s="25" t="s">
        <v>46</v>
      </c>
      <c r="C42" s="25">
        <f>C10</f>
        <v>0</v>
      </c>
      <c r="E42" s="25">
        <f>E10</f>
        <v>0</v>
      </c>
      <c r="F42" s="26">
        <f>K10</f>
        <v>0</v>
      </c>
      <c r="G42" s="26">
        <f>K11</f>
        <v>0</v>
      </c>
      <c r="H42" s="26">
        <f>K12</f>
        <v>0</v>
      </c>
    </row>
    <row r="43" spans="1:13" ht="14" x14ac:dyDescent="0.15">
      <c r="A43" s="25" t="s">
        <v>50</v>
      </c>
      <c r="C43" s="25">
        <f>C13</f>
        <v>0</v>
      </c>
      <c r="E43" s="25">
        <f>E13</f>
        <v>0</v>
      </c>
      <c r="F43" s="26">
        <f>K13</f>
        <v>0</v>
      </c>
      <c r="G43" s="26">
        <f>K14</f>
        <v>0</v>
      </c>
      <c r="H43" s="26">
        <f>K15</f>
        <v>0</v>
      </c>
    </row>
    <row r="44" spans="1:13" ht="14" x14ac:dyDescent="0.15">
      <c r="A44" s="25" t="s">
        <v>54</v>
      </c>
      <c r="C44" s="25">
        <f>C16</f>
        <v>0</v>
      </c>
      <c r="E44" s="25">
        <f>E16</f>
        <v>0</v>
      </c>
      <c r="F44" s="26">
        <f>K16</f>
        <v>0</v>
      </c>
      <c r="G44" s="26">
        <f>K17</f>
        <v>0</v>
      </c>
      <c r="H44" s="26">
        <f>K18</f>
        <v>0</v>
      </c>
    </row>
    <row r="45" spans="1:13" ht="14" x14ac:dyDescent="0.15">
      <c r="A45" s="25" t="s">
        <v>58</v>
      </c>
      <c r="C45" s="25">
        <f>C19</f>
        <v>0</v>
      </c>
      <c r="E45" s="25">
        <f>E19</f>
        <v>0</v>
      </c>
      <c r="F45" s="26">
        <f>K19</f>
        <v>0</v>
      </c>
      <c r="G45" s="26">
        <f>K20</f>
        <v>0</v>
      </c>
      <c r="H45" s="26">
        <f>K21</f>
        <v>0</v>
      </c>
    </row>
    <row r="46" spans="1:13" ht="14" x14ac:dyDescent="0.15">
      <c r="A46" s="25" t="s">
        <v>62</v>
      </c>
      <c r="C46" s="25">
        <f>C22</f>
        <v>0</v>
      </c>
      <c r="E46" s="25">
        <f>E22</f>
        <v>0</v>
      </c>
      <c r="F46" s="26">
        <f>K22</f>
        <v>0</v>
      </c>
      <c r="G46" s="26">
        <f>K23</f>
        <v>0</v>
      </c>
      <c r="H46" s="26">
        <f>K24</f>
        <v>0</v>
      </c>
    </row>
    <row r="47" spans="1:13" ht="14" x14ac:dyDescent="0.15">
      <c r="A47" s="25" t="s">
        <v>66</v>
      </c>
      <c r="C47" s="25">
        <f>C25</f>
        <v>0</v>
      </c>
      <c r="E47" s="25">
        <f>E25</f>
        <v>0</v>
      </c>
      <c r="F47" s="26">
        <f>K25</f>
        <v>0</v>
      </c>
      <c r="G47" s="26">
        <f>K26</f>
        <v>0</v>
      </c>
      <c r="H47" s="26">
        <f>K27</f>
        <v>0</v>
      </c>
    </row>
    <row r="48" spans="1:13" ht="14" x14ac:dyDescent="0.15">
      <c r="A48" s="25" t="s">
        <v>70</v>
      </c>
      <c r="C48" s="25">
        <f>C28</f>
        <v>0</v>
      </c>
      <c r="E48" s="25">
        <f>E28</f>
        <v>0</v>
      </c>
      <c r="F48" s="26">
        <f>K28</f>
        <v>0</v>
      </c>
      <c r="G48" s="26">
        <f>K29</f>
        <v>0</v>
      </c>
      <c r="H48" s="26">
        <f>K30</f>
        <v>0</v>
      </c>
    </row>
    <row r="49" spans="1:8" ht="14" x14ac:dyDescent="0.15">
      <c r="A49" s="25" t="s">
        <v>74</v>
      </c>
      <c r="C49" s="25">
        <f>C31</f>
        <v>0</v>
      </c>
      <c r="E49" s="25">
        <f>E31</f>
        <v>0</v>
      </c>
      <c r="F49" s="26">
        <f>K31</f>
        <v>0</v>
      </c>
      <c r="G49" s="26">
        <f>K32</f>
        <v>0</v>
      </c>
      <c r="H49" s="26">
        <f>K33</f>
        <v>0</v>
      </c>
    </row>
    <row r="50" spans="1:8" ht="14" x14ac:dyDescent="0.15">
      <c r="A50" s="25" t="s">
        <v>78</v>
      </c>
      <c r="C50" s="25">
        <f>C34</f>
        <v>0</v>
      </c>
      <c r="E50" s="25">
        <f>E34</f>
        <v>0</v>
      </c>
      <c r="F50" s="26">
        <f>K34</f>
        <v>0</v>
      </c>
      <c r="G50" s="26">
        <f>K35</f>
        <v>0</v>
      </c>
      <c r="H50" s="26">
        <f>K36</f>
        <v>0</v>
      </c>
    </row>
  </sheetData>
  <sheetProtection sheet="1" objects="1" scenarios="1"/>
  <mergeCells count="92">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H31:H33"/>
    <mergeCell ref="I31:I33"/>
    <mergeCell ref="A31:A33"/>
    <mergeCell ref="B31:B33"/>
    <mergeCell ref="C31:C33"/>
    <mergeCell ref="D31:D33"/>
    <mergeCell ref="E31:E33"/>
    <mergeCell ref="F31:F33"/>
    <mergeCell ref="G31:G33"/>
    <mergeCell ref="E5:H5"/>
    <mergeCell ref="J5:M5"/>
    <mergeCell ref="A7:A9"/>
    <mergeCell ref="B7:B9"/>
    <mergeCell ref="C7:C9"/>
    <mergeCell ref="D7:D9"/>
    <mergeCell ref="E7:E9"/>
    <mergeCell ref="F10:F12"/>
    <mergeCell ref="G10:G12"/>
    <mergeCell ref="H10:H12"/>
    <mergeCell ref="I10:I12"/>
    <mergeCell ref="F7:F9"/>
    <mergeCell ref="G7:G9"/>
    <mergeCell ref="H7:H9"/>
    <mergeCell ref="I7:I9"/>
    <mergeCell ref="A10:A12"/>
    <mergeCell ref="B10:B12"/>
    <mergeCell ref="C10:C12"/>
    <mergeCell ref="D10:D12"/>
    <mergeCell ref="E10:E12"/>
    <mergeCell ref="H13:H15"/>
    <mergeCell ref="I13:I15"/>
    <mergeCell ref="A13:A15"/>
    <mergeCell ref="B13:B15"/>
    <mergeCell ref="C13:C15"/>
    <mergeCell ref="D13:D15"/>
    <mergeCell ref="E13:E15"/>
    <mergeCell ref="F13:F15"/>
    <mergeCell ref="G13:G15"/>
    <mergeCell ref="H34:H36"/>
    <mergeCell ref="I34:I36"/>
    <mergeCell ref="A34:A36"/>
    <mergeCell ref="B34:B36"/>
    <mergeCell ref="C34:C36"/>
    <mergeCell ref="D34:D36"/>
    <mergeCell ref="E34:E36"/>
    <mergeCell ref="F34:F36"/>
    <mergeCell ref="G34:G36"/>
  </mergeCells>
  <conditionalFormatting sqref="E7:E36 A40:A50 C40:C50 E40:E50 F40:H40 C7:C36">
    <cfRule type="colorScale" priority="1">
      <colorScale>
        <cfvo type="formula" val="0"/>
        <cfvo type="formula" val="0.5"/>
        <cfvo type="formula" val="1"/>
        <color rgb="FFE67C73"/>
        <color rgb="FFFFFFFF"/>
        <color rgb="FF57BB8A"/>
      </colorScale>
    </cfRule>
  </conditionalFormatting>
  <conditionalFormatting sqref="K7:K36">
    <cfRule type="colorScale" priority="2">
      <colorScale>
        <cfvo type="formula" val="0"/>
        <cfvo type="formula" val="0.5"/>
        <cfvo type="formula" val="1"/>
        <color rgb="FFE67C73"/>
        <color rgb="FFFFFFFF"/>
        <color rgb="FF57BB8A"/>
      </colorScale>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16"/>
  <sheetViews>
    <sheetView workbookViewId="0">
      <pane ySplit="1" topLeftCell="A2" activePane="bottomLeft" state="frozen"/>
      <selection activeCell="C4" sqref="C4:C6"/>
      <selection pane="bottomLeft" activeCell="C4" sqref="C4:C6"/>
    </sheetView>
  </sheetViews>
  <sheetFormatPr baseColWidth="10" defaultColWidth="12.6640625" defaultRowHeight="15.75" customHeight="1" x14ac:dyDescent="0.15"/>
  <cols>
    <col min="1" max="37" width="18.83203125" customWidth="1"/>
  </cols>
  <sheetData>
    <row r="1" spans="1:37" ht="15.75" customHeight="1" x14ac:dyDescent="0.15">
      <c r="A1" s="1" t="s">
        <v>0</v>
      </c>
      <c r="B1" s="2" t="s">
        <v>1</v>
      </c>
      <c r="C1" s="3" t="s">
        <v>2</v>
      </c>
      <c r="D1" s="4" t="s">
        <v>3</v>
      </c>
      <c r="E1" s="5" t="s">
        <v>4</v>
      </c>
      <c r="F1" s="3" t="s">
        <v>5</v>
      </c>
      <c r="G1" s="4" t="s">
        <v>6</v>
      </c>
      <c r="H1" s="6" t="s">
        <v>7</v>
      </c>
      <c r="I1" s="7" t="s">
        <v>8</v>
      </c>
      <c r="J1" s="8" t="s">
        <v>9</v>
      </c>
      <c r="K1" s="5" t="s">
        <v>10</v>
      </c>
      <c r="L1" s="7" t="s">
        <v>11</v>
      </c>
      <c r="M1" s="4" t="s">
        <v>12</v>
      </c>
      <c r="N1" s="5" t="s">
        <v>13</v>
      </c>
      <c r="O1" s="3" t="s">
        <v>14</v>
      </c>
      <c r="P1" s="4" t="s">
        <v>15</v>
      </c>
      <c r="Q1" s="5" t="s">
        <v>16</v>
      </c>
      <c r="R1" s="3" t="s">
        <v>17</v>
      </c>
      <c r="S1" s="4" t="s">
        <v>18</v>
      </c>
      <c r="T1" s="5" t="s">
        <v>19</v>
      </c>
      <c r="U1" s="3" t="s">
        <v>20</v>
      </c>
      <c r="V1" s="4" t="s">
        <v>21</v>
      </c>
      <c r="W1" s="5" t="s">
        <v>22</v>
      </c>
      <c r="X1" s="3" t="s">
        <v>23</v>
      </c>
      <c r="Y1" s="9" t="s">
        <v>24</v>
      </c>
      <c r="Z1" s="9" t="s">
        <v>25</v>
      </c>
      <c r="AA1" s="3" t="s">
        <v>26</v>
      </c>
      <c r="AB1" s="4" t="s">
        <v>27</v>
      </c>
      <c r="AC1" s="5" t="s">
        <v>28</v>
      </c>
      <c r="AD1" s="3" t="s">
        <v>29</v>
      </c>
      <c r="AE1" s="4" t="s">
        <v>30</v>
      </c>
      <c r="AF1" s="1"/>
      <c r="AG1" s="1"/>
      <c r="AH1" s="1"/>
      <c r="AI1" s="1"/>
      <c r="AJ1" s="1"/>
      <c r="AK1" s="1"/>
    </row>
    <row r="2" spans="1:37" ht="15.75" customHeight="1" x14ac:dyDescent="0.15">
      <c r="B2">
        <f>Questionnaire!F19</f>
        <v>0</v>
      </c>
      <c r="C2">
        <f>Questionnaire!F11</f>
        <v>0</v>
      </c>
      <c r="D2">
        <f>Questionnaire!F25</f>
        <v>0</v>
      </c>
      <c r="E2">
        <f>Questionnaire!F22</f>
        <v>0</v>
      </c>
      <c r="F2">
        <f>Questionnaire!F7</f>
        <v>0</v>
      </c>
      <c r="G2">
        <f>Questionnaire!F35</f>
        <v>0</v>
      </c>
      <c r="H2">
        <f>Questionnaire!F30</f>
        <v>0</v>
      </c>
      <c r="I2">
        <f>Questionnaire!F15</f>
        <v>0</v>
      </c>
      <c r="J2">
        <f>Questionnaire!F24</f>
        <v>0</v>
      </c>
      <c r="K2">
        <f>Questionnaire!F27</f>
        <v>0</v>
      </c>
      <c r="L2">
        <f>Questionnaire!F8</f>
        <v>0</v>
      </c>
      <c r="M2">
        <f>Questionnaire!F21</f>
        <v>0</v>
      </c>
      <c r="N2">
        <f>Questionnaire!F18</f>
        <v>0</v>
      </c>
      <c r="O2">
        <f>Questionnaire!F13</f>
        <v>0</v>
      </c>
      <c r="P2">
        <f>Questionnaire!F32</f>
        <v>0</v>
      </c>
      <c r="Q2">
        <f>Questionnaire!F31</f>
        <v>0</v>
      </c>
      <c r="R2">
        <f>Questionnaire!F9</f>
        <v>0</v>
      </c>
      <c r="S2">
        <f>Questionnaire!F26</f>
        <v>0</v>
      </c>
      <c r="T2">
        <f>Questionnaire!F20</f>
        <v>0</v>
      </c>
      <c r="U2">
        <f>Questionnaire!F12</f>
        <v>0</v>
      </c>
      <c r="V2">
        <f>Questionnaire!F33</f>
        <v>0</v>
      </c>
      <c r="W2">
        <f>Questionnaire!F23</f>
        <v>0</v>
      </c>
      <c r="X2">
        <f>Questionnaire!F36</f>
        <v>0</v>
      </c>
      <c r="Y2">
        <f>Questionnaire!F14</f>
        <v>0</v>
      </c>
      <c r="Z2">
        <f>Questionnaire!F16</f>
        <v>0</v>
      </c>
      <c r="AA2">
        <f>Questionnaire!F28</f>
        <v>0</v>
      </c>
      <c r="AB2">
        <f>Questionnaire!F34</f>
        <v>0</v>
      </c>
      <c r="AC2">
        <f>Questionnaire!F10</f>
        <v>0</v>
      </c>
      <c r="AD2">
        <f>Questionnaire!F29</f>
        <v>0</v>
      </c>
      <c r="AE2">
        <f>Questionnaire!F17</f>
        <v>0</v>
      </c>
    </row>
    <row r="16" spans="1:37" ht="15.75" customHeight="1" x14ac:dyDescent="0.15">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sheetData>
  <sheetProtection sheet="1" objects="1" scenario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Instructions - Help</vt:lpstr>
      <vt:lpstr>Questionnaire</vt:lpstr>
      <vt:lpstr>NumericAnalysis</vt:lpstr>
      <vt:lpstr>AnalyticalCalculations</vt:lpstr>
      <vt:lpstr>ResponsesList</vt:lpstr>
      <vt:lpstr>RadarDiagram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 Steinlin</cp:lastModifiedBy>
  <dcterms:modified xsi:type="dcterms:W3CDTF">2024-07-29T20:11:00Z</dcterms:modified>
</cp:coreProperties>
</file>